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2\Downloads\"/>
    </mc:Choice>
  </mc:AlternateContent>
  <xr:revisionPtr revIDLastSave="0" documentId="13_ncr:1_{F0A8E0EE-5275-4CDA-8255-E508E5FBA344}" xr6:coauthVersionLast="46" xr6:coauthVersionMax="46" xr10:uidLastSave="{00000000-0000-0000-0000-000000000000}"/>
  <bookViews>
    <workbookView xWindow="-108" yWindow="-108" windowWidth="30936" windowHeight="17040" tabRatio="898" xr2:uid="{00000000-000D-0000-FFFF-FFFF00000000}"/>
  </bookViews>
  <sheets>
    <sheet name="Költségvetés" sheetId="1" r:id="rId1"/>
    <sheet name="Második projektelem összesítő" sheetId="9" state="hidden" r:id="rId2"/>
    <sheet name="Közreműködő munkatársak" sheetId="2" r:id="rId3"/>
    <sheet name="Szolgáltatások" sheetId="4" r:id="rId4"/>
    <sheet name="Bérleti díjak" sheetId="5" r:id="rId5"/>
    <sheet name="Kötelező nyilvánosság" sheetId="6" r:id="rId6"/>
    <sheet name="Eszközök és immat. javak" sheetId="7" r:id="rId7"/>
    <sheet name="Anyagköltség" sheetId="8" r:id="rId8"/>
  </sheets>
  <definedNames>
    <definedName name="_xlnm.Print_Area" localSheetId="7">Anyagköltség!$A$1:$L$12</definedName>
    <definedName name="_xlnm.Print_Area" localSheetId="4">'Bérleti díjak'!$A$1:$L$7</definedName>
    <definedName name="_xlnm.Print_Area" localSheetId="6">'Eszközök és immat. javak'!$A$1:$P$27</definedName>
    <definedName name="_xlnm.Print_Area" localSheetId="0">Költségvetés!$A$1:$L$22</definedName>
    <definedName name="_xlnm.Print_Area" localSheetId="5">'Kötelező nyilvánosság'!$A$1:$M$5</definedName>
    <definedName name="_xlnm.Print_Area" localSheetId="2">'Közreműködő munkatársak'!$A$1:$X$27</definedName>
    <definedName name="_xlnm.Print_Area" localSheetId="3">Szolgáltatások!$A$1:$L$27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L3" i="2" l="1"/>
  <c r="M3" i="2"/>
  <c r="N3" i="2" s="1"/>
  <c r="K4" i="2"/>
  <c r="K5" i="2"/>
  <c r="M5" i="2" s="1"/>
  <c r="K6" i="2"/>
  <c r="M6" i="2" s="1"/>
  <c r="K7" i="2"/>
  <c r="M7" i="2" s="1"/>
  <c r="K8" i="2"/>
  <c r="M8" i="2" s="1"/>
  <c r="K9" i="2"/>
  <c r="M9" i="2" s="1"/>
  <c r="K10" i="2"/>
  <c r="M10" i="2" s="1"/>
  <c r="K11" i="2"/>
  <c r="M11" i="2" s="1"/>
  <c r="K12" i="2"/>
  <c r="M12" i="2" s="1"/>
  <c r="M4" i="2" l="1"/>
  <c r="N4" i="2" s="1"/>
  <c r="H22" i="9"/>
  <c r="J22" i="9" s="1"/>
  <c r="H13" i="9"/>
  <c r="K13" i="9" s="1"/>
  <c r="L3" i="7"/>
  <c r="G22" i="9"/>
  <c r="E2" i="9"/>
  <c r="E31" i="9"/>
  <c r="E30" i="9"/>
  <c r="E29" i="9"/>
  <c r="E21" i="9"/>
  <c r="E20" i="9"/>
  <c r="E13" i="9"/>
  <c r="E26" i="9"/>
  <c r="E11" i="9"/>
  <c r="E27" i="9"/>
  <c r="E18" i="9"/>
  <c r="E12" i="9"/>
  <c r="E5" i="9"/>
  <c r="E25" i="9"/>
  <c r="E17" i="9"/>
  <c r="E10" i="9"/>
  <c r="E4" i="9"/>
  <c r="E15" i="9"/>
  <c r="E8" i="9"/>
  <c r="M13" i="2" l="1"/>
  <c r="L22" i="9"/>
  <c r="I22" i="9"/>
  <c r="K22" i="9"/>
  <c r="M22" i="9" s="1"/>
  <c r="J13" i="9"/>
  <c r="I13" i="9"/>
  <c r="F12" i="9" l="1"/>
  <c r="AE3" i="5" l="1"/>
  <c r="E19" i="9" s="1"/>
  <c r="AE4" i="5"/>
  <c r="AE5" i="5"/>
  <c r="AE6" i="5"/>
  <c r="AE2" i="5"/>
  <c r="E6" i="9" s="1"/>
  <c r="AE3" i="8"/>
  <c r="AE4" i="8"/>
  <c r="AE5" i="8"/>
  <c r="AE6" i="8"/>
  <c r="AE7" i="8"/>
  <c r="AE8" i="8"/>
  <c r="AE9" i="8"/>
  <c r="AE10" i="8"/>
  <c r="AE11" i="8"/>
  <c r="AE2" i="8"/>
  <c r="E22" i="9" s="1"/>
  <c r="D20" i="1"/>
  <c r="D19" i="1"/>
  <c r="D14" i="1"/>
  <c r="D13" i="1"/>
  <c r="AL14" i="2"/>
  <c r="AL15" i="2"/>
  <c r="AL12" i="2"/>
  <c r="AL13" i="2"/>
  <c r="AL11" i="2"/>
  <c r="AL7" i="2"/>
  <c r="AL8" i="2"/>
  <c r="AL9" i="2"/>
  <c r="AL10" i="2"/>
  <c r="AL6" i="2"/>
  <c r="E3" i="9" l="1"/>
  <c r="E9" i="9"/>
  <c r="E16" i="9"/>
  <c r="E24" i="9"/>
  <c r="J6" i="7"/>
  <c r="K6" i="7" s="1"/>
  <c r="J10" i="7"/>
  <c r="K10" i="7" s="1"/>
  <c r="I4" i="7"/>
  <c r="J4" i="7" s="1"/>
  <c r="K4" i="7" s="1"/>
  <c r="G20" i="9" s="1"/>
  <c r="I5" i="7"/>
  <c r="J5" i="7" s="1"/>
  <c r="K5" i="7" s="1"/>
  <c r="I6" i="7"/>
  <c r="I7" i="7"/>
  <c r="J7" i="7" s="1"/>
  <c r="K7" i="7" s="1"/>
  <c r="I8" i="7"/>
  <c r="I9" i="7"/>
  <c r="J9" i="7" s="1"/>
  <c r="K9" i="7" s="1"/>
  <c r="I10" i="7"/>
  <c r="I11" i="7"/>
  <c r="J11" i="7" s="1"/>
  <c r="K11" i="7" s="1"/>
  <c r="I12" i="7"/>
  <c r="J12" i="7" s="1"/>
  <c r="K12" i="7" s="1"/>
  <c r="I3" i="7"/>
  <c r="J3" i="7" s="1"/>
  <c r="I13" i="7" l="1"/>
  <c r="J8" i="7"/>
  <c r="K8" i="7" s="1"/>
  <c r="K3" i="7"/>
  <c r="G13" i="9" s="1"/>
  <c r="L13" i="9" s="1"/>
  <c r="M13" i="9" s="1"/>
  <c r="F29" i="9"/>
  <c r="F30" i="9"/>
  <c r="F31" i="9"/>
  <c r="F24" i="9"/>
  <c r="F25" i="9"/>
  <c r="F26" i="9"/>
  <c r="F27" i="9"/>
  <c r="F16" i="9"/>
  <c r="F17" i="9"/>
  <c r="F18" i="9"/>
  <c r="F19" i="9"/>
  <c r="F20" i="9"/>
  <c r="F21" i="9"/>
  <c r="F22" i="9"/>
  <c r="F15" i="9"/>
  <c r="F9" i="9"/>
  <c r="F10" i="9"/>
  <c r="F11" i="9"/>
  <c r="F13" i="9"/>
  <c r="F8" i="9"/>
  <c r="F3" i="9"/>
  <c r="F4" i="9"/>
  <c r="F5" i="9"/>
  <c r="F6" i="9"/>
  <c r="F2" i="9"/>
  <c r="J13" i="7" l="1"/>
  <c r="K13" i="7"/>
  <c r="F19" i="1" s="1"/>
  <c r="L4" i="7"/>
  <c r="H20" i="9" s="1"/>
  <c r="L5" i="7"/>
  <c r="L6" i="7"/>
  <c r="L7" i="7"/>
  <c r="L8" i="7"/>
  <c r="L9" i="7"/>
  <c r="L10" i="7"/>
  <c r="L11" i="7"/>
  <c r="L12" i="7"/>
  <c r="K5" i="6"/>
  <c r="D17" i="1"/>
  <c r="D18" i="1"/>
  <c r="D16" i="1"/>
  <c r="K20" i="9" l="1"/>
  <c r="J20" i="9"/>
  <c r="I20" i="9"/>
  <c r="L20" i="9"/>
  <c r="Q21" i="2"/>
  <c r="R21" i="2" s="1"/>
  <c r="S21" i="2" s="1"/>
  <c r="Q20" i="2"/>
  <c r="R20" i="2" s="1"/>
  <c r="S20" i="2" s="1"/>
  <c r="G25" i="9" s="1"/>
  <c r="Q19" i="2"/>
  <c r="R19" i="2" s="1"/>
  <c r="S19" i="2" s="1"/>
  <c r="G17" i="9" s="1"/>
  <c r="Q18" i="2"/>
  <c r="R18" i="2" s="1"/>
  <c r="S18" i="2" s="1"/>
  <c r="G10" i="9" s="1"/>
  <c r="Q17" i="2"/>
  <c r="R17" i="2" s="1"/>
  <c r="M20" i="9" l="1"/>
  <c r="S17" i="2"/>
  <c r="G4" i="9" s="1"/>
  <c r="R22" i="2"/>
  <c r="S22" i="2" l="1"/>
  <c r="F12" i="1" s="1"/>
  <c r="L6" i="1"/>
  <c r="H2" i="1"/>
  <c r="D21" i="1" l="1"/>
  <c r="M3" i="7"/>
  <c r="N3" i="7" s="1"/>
  <c r="T17" i="2"/>
  <c r="AE3" i="1"/>
  <c r="D15" i="1"/>
  <c r="U17" i="2" l="1"/>
  <c r="V17" i="2" s="1"/>
  <c r="H4" i="9"/>
  <c r="H2" i="9"/>
  <c r="G2" i="9"/>
  <c r="T19" i="2"/>
  <c r="T20" i="2"/>
  <c r="T21" i="2"/>
  <c r="U21" i="2" s="1"/>
  <c r="V21" i="2" s="1"/>
  <c r="H7" i="4"/>
  <c r="H3" i="4"/>
  <c r="H26" i="4"/>
  <c r="I26" i="4" s="1"/>
  <c r="J26" i="4" s="1"/>
  <c r="H25" i="4"/>
  <c r="I25" i="4" s="1"/>
  <c r="J25" i="4" s="1"/>
  <c r="H24" i="4"/>
  <c r="I24" i="4" s="1"/>
  <c r="J24" i="4" s="1"/>
  <c r="H23" i="4"/>
  <c r="I23" i="4" s="1"/>
  <c r="J23" i="4" s="1"/>
  <c r="H22" i="4"/>
  <c r="I22" i="4" s="1"/>
  <c r="J22" i="4" s="1"/>
  <c r="H21" i="4"/>
  <c r="I21" i="4" s="1"/>
  <c r="J21" i="4" s="1"/>
  <c r="H20" i="4"/>
  <c r="H19" i="4"/>
  <c r="H18" i="4"/>
  <c r="H17" i="4"/>
  <c r="H5" i="9" s="1"/>
  <c r="I18" i="4" l="1"/>
  <c r="J18" i="4" s="1"/>
  <c r="G12" i="9" s="1"/>
  <c r="H12" i="9"/>
  <c r="I19" i="4"/>
  <c r="J19" i="4" s="1"/>
  <c r="G27" i="9" s="1"/>
  <c r="H27" i="9"/>
  <c r="I20" i="4"/>
  <c r="J20" i="4" s="1"/>
  <c r="G18" i="9" s="1"/>
  <c r="H18" i="9"/>
  <c r="J5" i="9"/>
  <c r="I5" i="9"/>
  <c r="K5" i="9"/>
  <c r="I3" i="4"/>
  <c r="J3" i="4" s="1"/>
  <c r="G11" i="9" s="1"/>
  <c r="H11" i="9"/>
  <c r="J4" i="9"/>
  <c r="I4" i="9"/>
  <c r="K4" i="9"/>
  <c r="L4" i="9"/>
  <c r="U20" i="2"/>
  <c r="V20" i="2" s="1"/>
  <c r="H25" i="9"/>
  <c r="U19" i="2"/>
  <c r="V19" i="2" s="1"/>
  <c r="H17" i="9"/>
  <c r="L2" i="9"/>
  <c r="J2" i="9"/>
  <c r="K2" i="9"/>
  <c r="I2" i="9"/>
  <c r="H27" i="4"/>
  <c r="I17" i="4"/>
  <c r="J17" i="4" s="1"/>
  <c r="G5" i="9" s="1"/>
  <c r="L5" i="9" s="1"/>
  <c r="M5" i="9" s="1"/>
  <c r="D11" i="1"/>
  <c r="D12" i="1"/>
  <c r="D10" i="1"/>
  <c r="F18" i="2"/>
  <c r="F19" i="2"/>
  <c r="H9" i="9" s="1"/>
  <c r="F20" i="2"/>
  <c r="F21" i="2"/>
  <c r="F22" i="2"/>
  <c r="F23" i="2"/>
  <c r="H24" i="9" s="1"/>
  <c r="F24" i="2"/>
  <c r="F25" i="2"/>
  <c r="F26" i="2"/>
  <c r="F17" i="2"/>
  <c r="X21" i="2"/>
  <c r="X20" i="2"/>
  <c r="X19" i="2"/>
  <c r="X18" i="2"/>
  <c r="X17" i="2"/>
  <c r="M4" i="9" l="1"/>
  <c r="I27" i="9"/>
  <c r="J27" i="9"/>
  <c r="K27" i="9"/>
  <c r="L27" i="9"/>
  <c r="J18" i="9"/>
  <c r="K18" i="9"/>
  <c r="I18" i="9"/>
  <c r="J12" i="9"/>
  <c r="K12" i="9"/>
  <c r="I12" i="9"/>
  <c r="L18" i="9"/>
  <c r="L12" i="9"/>
  <c r="L11" i="9"/>
  <c r="K11" i="9"/>
  <c r="I11" i="9"/>
  <c r="J11" i="9"/>
  <c r="G17" i="2"/>
  <c r="H17" i="2" s="1"/>
  <c r="H3" i="9"/>
  <c r="H16" i="9"/>
  <c r="K17" i="9"/>
  <c r="J17" i="9"/>
  <c r="I17" i="9"/>
  <c r="L17" i="9"/>
  <c r="I25" i="9"/>
  <c r="K25" i="9"/>
  <c r="J25" i="9"/>
  <c r="L25" i="9"/>
  <c r="I24" i="9"/>
  <c r="J24" i="9"/>
  <c r="K24" i="9"/>
  <c r="J9" i="9"/>
  <c r="I9" i="9"/>
  <c r="K9" i="9"/>
  <c r="M2" i="9"/>
  <c r="I27" i="4"/>
  <c r="J27" i="4"/>
  <c r="F14" i="1" s="1"/>
  <c r="T18" i="2"/>
  <c r="H10" i="9" s="1"/>
  <c r="Q22" i="2"/>
  <c r="F27" i="2"/>
  <c r="G18" i="2"/>
  <c r="H18" i="2" s="1"/>
  <c r="G23" i="2"/>
  <c r="H23" i="2" s="1"/>
  <c r="G26" i="2"/>
  <c r="H4" i="4"/>
  <c r="H5" i="4"/>
  <c r="I5" i="4" s="1"/>
  <c r="J5" i="4" s="1"/>
  <c r="H6" i="4"/>
  <c r="I6" i="4" s="1"/>
  <c r="J6" i="4" s="1"/>
  <c r="I7" i="4"/>
  <c r="H8" i="4"/>
  <c r="I8" i="4" s="1"/>
  <c r="J8" i="4" s="1"/>
  <c r="H9" i="4"/>
  <c r="I9" i="4" s="1"/>
  <c r="J9" i="4" s="1"/>
  <c r="H10" i="4"/>
  <c r="I10" i="4" s="1"/>
  <c r="J10" i="4" s="1"/>
  <c r="H11" i="4"/>
  <c r="I11" i="4" s="1"/>
  <c r="H12" i="4"/>
  <c r="I12" i="4" s="1"/>
  <c r="J12" i="4" s="1"/>
  <c r="H5" i="5"/>
  <c r="I5" i="5" s="1"/>
  <c r="J5" i="5" s="1"/>
  <c r="M6" i="7"/>
  <c r="N6" i="7" s="1"/>
  <c r="H3" i="5"/>
  <c r="H4" i="5"/>
  <c r="I4" i="5" s="1"/>
  <c r="J4" i="5" s="1"/>
  <c r="H6" i="5"/>
  <c r="I6" i="5" s="1"/>
  <c r="J6" i="5" s="1"/>
  <c r="H2" i="5"/>
  <c r="H2" i="6"/>
  <c r="H29" i="9" s="1"/>
  <c r="H18" i="7"/>
  <c r="I18" i="7" s="1"/>
  <c r="H19" i="7"/>
  <c r="I19" i="7" s="1"/>
  <c r="J19" i="7" s="1"/>
  <c r="H20" i="7"/>
  <c r="I20" i="7" s="1"/>
  <c r="H21" i="7"/>
  <c r="I21" i="7" s="1"/>
  <c r="H22" i="7"/>
  <c r="I22" i="7" s="1"/>
  <c r="J22" i="7" s="1"/>
  <c r="H23" i="7"/>
  <c r="I23" i="7" s="1"/>
  <c r="J23" i="7" s="1"/>
  <c r="H24" i="7"/>
  <c r="H25" i="7"/>
  <c r="I25" i="7" s="1"/>
  <c r="H26" i="7"/>
  <c r="I26" i="7" s="1"/>
  <c r="J26" i="7" s="1"/>
  <c r="H17" i="7"/>
  <c r="M4" i="7"/>
  <c r="N4" i="7" s="1"/>
  <c r="M5" i="7"/>
  <c r="N5" i="7" s="1"/>
  <c r="M7" i="7"/>
  <c r="M8" i="7"/>
  <c r="N8" i="7" s="1"/>
  <c r="M9" i="7"/>
  <c r="N9" i="7" s="1"/>
  <c r="M10" i="7"/>
  <c r="N10" i="7" s="1"/>
  <c r="M11" i="7"/>
  <c r="M12" i="7"/>
  <c r="N12" i="7" s="1"/>
  <c r="G25" i="2"/>
  <c r="H25" i="2" s="1"/>
  <c r="G22" i="2"/>
  <c r="H22" i="2" s="1"/>
  <c r="G21" i="2"/>
  <c r="H21" i="2" s="1"/>
  <c r="G16" i="9" s="1"/>
  <c r="G19" i="2"/>
  <c r="H19" i="2" s="1"/>
  <c r="H4" i="6"/>
  <c r="H31" i="9" s="1"/>
  <c r="H3" i="6"/>
  <c r="H30" i="9" s="1"/>
  <c r="H3" i="8"/>
  <c r="I3" i="8" s="1"/>
  <c r="H4" i="8"/>
  <c r="I4" i="8" s="1"/>
  <c r="H5" i="8"/>
  <c r="I5" i="8" s="1"/>
  <c r="H6" i="8"/>
  <c r="I6" i="8" s="1"/>
  <c r="H7" i="8"/>
  <c r="I7" i="8" s="1"/>
  <c r="H8" i="8"/>
  <c r="I8" i="8" s="1"/>
  <c r="H9" i="8"/>
  <c r="H10" i="8"/>
  <c r="I10" i="8" s="1"/>
  <c r="H11" i="8"/>
  <c r="I11" i="8" s="1"/>
  <c r="H2" i="8"/>
  <c r="I2" i="8" s="1"/>
  <c r="M27" i="9" l="1"/>
  <c r="M18" i="9"/>
  <c r="M12" i="9"/>
  <c r="M11" i="9"/>
  <c r="I4" i="4"/>
  <c r="J4" i="4" s="1"/>
  <c r="G26" i="9" s="1"/>
  <c r="H26" i="9"/>
  <c r="I2" i="5"/>
  <c r="H6" i="9"/>
  <c r="I3" i="5"/>
  <c r="J3" i="5" s="1"/>
  <c r="G19" i="9" s="1"/>
  <c r="H19" i="9"/>
  <c r="J29" i="9"/>
  <c r="I29" i="9"/>
  <c r="K29" i="9"/>
  <c r="H32" i="9"/>
  <c r="I30" i="9"/>
  <c r="K30" i="9"/>
  <c r="J30" i="9"/>
  <c r="I31" i="9"/>
  <c r="K31" i="9"/>
  <c r="J31" i="9"/>
  <c r="I17" i="7"/>
  <c r="H21" i="9"/>
  <c r="L16" i="9"/>
  <c r="M17" i="9"/>
  <c r="M25" i="9"/>
  <c r="K16" i="9"/>
  <c r="J16" i="9"/>
  <c r="I16" i="9"/>
  <c r="J10" i="9"/>
  <c r="K10" i="9"/>
  <c r="I10" i="9"/>
  <c r="L10" i="9"/>
  <c r="J3" i="9"/>
  <c r="K3" i="9"/>
  <c r="I3" i="9"/>
  <c r="G3" i="9"/>
  <c r="G14" i="1"/>
  <c r="K14" i="1" s="1"/>
  <c r="I2" i="6"/>
  <c r="I4" i="6"/>
  <c r="J4" i="6" s="1"/>
  <c r="G31" i="9" s="1"/>
  <c r="L31" i="9" s="1"/>
  <c r="I3" i="6"/>
  <c r="J3" i="6" s="1"/>
  <c r="G30" i="9" s="1"/>
  <c r="L30" i="9" s="1"/>
  <c r="M30" i="9" s="1"/>
  <c r="T22" i="2"/>
  <c r="U18" i="2"/>
  <c r="V18" i="2" s="1"/>
  <c r="L10" i="2"/>
  <c r="N10" i="2"/>
  <c r="L6" i="2"/>
  <c r="N6" i="2"/>
  <c r="L9" i="2"/>
  <c r="N9" i="2"/>
  <c r="L4" i="2"/>
  <c r="G8" i="9" s="1"/>
  <c r="H8" i="9"/>
  <c r="L12" i="2"/>
  <c r="N12" i="2"/>
  <c r="L8" i="2"/>
  <c r="N8" i="2"/>
  <c r="L11" i="2"/>
  <c r="N11" i="2"/>
  <c r="L7" i="2"/>
  <c r="N7" i="2"/>
  <c r="J11" i="8"/>
  <c r="J10" i="8"/>
  <c r="I9" i="8"/>
  <c r="J9" i="8" s="1"/>
  <c r="J8" i="8"/>
  <c r="J7" i="8"/>
  <c r="J6" i="8"/>
  <c r="J5" i="8"/>
  <c r="J4" i="8"/>
  <c r="H7" i="5"/>
  <c r="H26" i="2"/>
  <c r="G24" i="2"/>
  <c r="H24" i="2" s="1"/>
  <c r="G24" i="9" s="1"/>
  <c r="G20" i="2"/>
  <c r="H20" i="2" s="1"/>
  <c r="G9" i="9" s="1"/>
  <c r="L9" i="9" s="1"/>
  <c r="M9" i="9" s="1"/>
  <c r="J11" i="4"/>
  <c r="J7" i="4"/>
  <c r="I13" i="4"/>
  <c r="H13" i="4"/>
  <c r="J2" i="5"/>
  <c r="G6" i="9" s="1"/>
  <c r="I24" i="7"/>
  <c r="J24" i="7" s="1"/>
  <c r="H27" i="7"/>
  <c r="J20" i="7"/>
  <c r="J25" i="7"/>
  <c r="J21" i="7"/>
  <c r="J17" i="7"/>
  <c r="G21" i="9" s="1"/>
  <c r="J18" i="7"/>
  <c r="N11" i="7"/>
  <c r="N7" i="7"/>
  <c r="J2" i="8"/>
  <c r="K13" i="2"/>
  <c r="I7" i="5"/>
  <c r="H5" i="6"/>
  <c r="M13" i="7"/>
  <c r="L13" i="7"/>
  <c r="H12" i="8"/>
  <c r="M16" i="9" l="1"/>
  <c r="J26" i="9"/>
  <c r="J28" i="9" s="1"/>
  <c r="I26" i="9"/>
  <c r="I28" i="9" s="1"/>
  <c r="K26" i="9"/>
  <c r="H28" i="9"/>
  <c r="L26" i="9"/>
  <c r="L6" i="9"/>
  <c r="K19" i="9"/>
  <c r="I19" i="9"/>
  <c r="J19" i="9"/>
  <c r="J6" i="9"/>
  <c r="J7" i="9" s="1"/>
  <c r="K6" i="9"/>
  <c r="K7" i="9" s="1"/>
  <c r="I6" i="9"/>
  <c r="I7" i="9" s="1"/>
  <c r="H7" i="9"/>
  <c r="L19" i="9"/>
  <c r="J32" i="9"/>
  <c r="M31" i="9"/>
  <c r="K32" i="9"/>
  <c r="I32" i="9"/>
  <c r="K21" i="9"/>
  <c r="J21" i="9"/>
  <c r="I21" i="9"/>
  <c r="L21" i="9"/>
  <c r="L24" i="9"/>
  <c r="G28" i="9"/>
  <c r="L3" i="9"/>
  <c r="G7" i="9"/>
  <c r="M10" i="9"/>
  <c r="J8" i="9"/>
  <c r="J14" i="9" s="1"/>
  <c r="K8" i="9"/>
  <c r="K14" i="9" s="1"/>
  <c r="I8" i="9"/>
  <c r="I14" i="9" s="1"/>
  <c r="H14" i="9"/>
  <c r="L8" i="9"/>
  <c r="G14" i="9"/>
  <c r="H14" i="1"/>
  <c r="J14" i="1"/>
  <c r="L14" i="1" s="1"/>
  <c r="I14" i="1"/>
  <c r="F17" i="1"/>
  <c r="V22" i="2"/>
  <c r="G12" i="1" s="1"/>
  <c r="K12" i="1" s="1"/>
  <c r="I5" i="6"/>
  <c r="F18" i="1"/>
  <c r="G18" i="1"/>
  <c r="G17" i="1"/>
  <c r="U22" i="2"/>
  <c r="L5" i="2"/>
  <c r="G15" i="9" s="1"/>
  <c r="H27" i="2"/>
  <c r="G27" i="2"/>
  <c r="J13" i="4"/>
  <c r="J7" i="5"/>
  <c r="J27" i="7"/>
  <c r="I27" i="7"/>
  <c r="N13" i="7"/>
  <c r="G19" i="1" s="1"/>
  <c r="J2" i="6"/>
  <c r="G29" i="9" s="1"/>
  <c r="J3" i="8"/>
  <c r="I12" i="8"/>
  <c r="M19" i="9" l="1"/>
  <c r="M26" i="9"/>
  <c r="K28" i="9"/>
  <c r="M6" i="9"/>
  <c r="L29" i="9"/>
  <c r="G32" i="9"/>
  <c r="M21" i="9"/>
  <c r="M3" i="9"/>
  <c r="L7" i="9"/>
  <c r="M24" i="9"/>
  <c r="M28" i="9" s="1"/>
  <c r="L28" i="9"/>
  <c r="G23" i="9"/>
  <c r="M8" i="9"/>
  <c r="M14" i="9" s="1"/>
  <c r="L14" i="9"/>
  <c r="K17" i="1"/>
  <c r="G16" i="1"/>
  <c r="I16" i="1" s="1"/>
  <c r="J12" i="8"/>
  <c r="F21" i="1" s="1"/>
  <c r="L13" i="2"/>
  <c r="F10" i="1" s="1"/>
  <c r="G21" i="1"/>
  <c r="F20" i="1"/>
  <c r="G20" i="1"/>
  <c r="I17" i="1"/>
  <c r="J17" i="1"/>
  <c r="H17" i="1"/>
  <c r="J18" i="1"/>
  <c r="H18" i="1"/>
  <c r="I18" i="1"/>
  <c r="K18" i="1"/>
  <c r="F15" i="1"/>
  <c r="G15" i="1"/>
  <c r="F13" i="1"/>
  <c r="G13" i="1"/>
  <c r="H12" i="1"/>
  <c r="J12" i="1"/>
  <c r="L12" i="1" s="1"/>
  <c r="F11" i="1"/>
  <c r="G11" i="1"/>
  <c r="I12" i="1"/>
  <c r="K19" i="1"/>
  <c r="H19" i="1"/>
  <c r="I19" i="1"/>
  <c r="J19" i="1"/>
  <c r="J5" i="6"/>
  <c r="F16" i="1"/>
  <c r="N5" i="2"/>
  <c r="H15" i="9" s="1"/>
  <c r="M7" i="9" l="1"/>
  <c r="G33" i="9"/>
  <c r="L32" i="9"/>
  <c r="M29" i="9"/>
  <c r="M32" i="9" s="1"/>
  <c r="J15" i="9"/>
  <c r="J23" i="9" s="1"/>
  <c r="J33" i="9" s="1"/>
  <c r="I15" i="9"/>
  <c r="I23" i="9" s="1"/>
  <c r="I33" i="9" s="1"/>
  <c r="K15" i="9"/>
  <c r="K23" i="9" s="1"/>
  <c r="K33" i="9" s="1"/>
  <c r="H23" i="9"/>
  <c r="H33" i="9" s="1"/>
  <c r="L15" i="9"/>
  <c r="K16" i="1"/>
  <c r="L17" i="1"/>
  <c r="J16" i="1"/>
  <c r="H16" i="1"/>
  <c r="J20" i="1"/>
  <c r="I20" i="1"/>
  <c r="H20" i="1"/>
  <c r="J21" i="1"/>
  <c r="I21" i="1"/>
  <c r="H21" i="1"/>
  <c r="N13" i="2"/>
  <c r="G10" i="1" s="1"/>
  <c r="J10" i="1" s="1"/>
  <c r="K21" i="1"/>
  <c r="K20" i="1"/>
  <c r="L19" i="1"/>
  <c r="L18" i="1"/>
  <c r="H15" i="1"/>
  <c r="I15" i="1"/>
  <c r="J15" i="1"/>
  <c r="K15" i="1"/>
  <c r="J13" i="1"/>
  <c r="H13" i="1"/>
  <c r="I13" i="1"/>
  <c r="K13" i="1"/>
  <c r="J11" i="1"/>
  <c r="I11" i="1"/>
  <c r="H11" i="1"/>
  <c r="K11" i="1"/>
  <c r="F22" i="1"/>
  <c r="L23" i="9" l="1"/>
  <c r="L33" i="9" s="1"/>
  <c r="M15" i="9"/>
  <c r="M23" i="9" s="1"/>
  <c r="M33" i="9" s="1"/>
  <c r="L16" i="1"/>
  <c r="I10" i="1"/>
  <c r="I22" i="1" s="1"/>
  <c r="G4" i="1" s="1"/>
  <c r="G22" i="1"/>
  <c r="K22" i="1" s="1"/>
  <c r="K10" i="1"/>
  <c r="L10" i="1" s="1"/>
  <c r="H10" i="1"/>
  <c r="L11" i="1"/>
  <c r="L21" i="1"/>
  <c r="L20" i="1"/>
  <c r="L15" i="1"/>
  <c r="L13" i="1"/>
  <c r="J22" i="1"/>
  <c r="G5" i="1" s="1"/>
  <c r="H22" i="1" l="1"/>
  <c r="G3" i="1" s="1"/>
  <c r="G2" i="1" s="1"/>
  <c r="L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Attila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pl. Marketing része lehet, hogy vesznek valamilyen kutatást, az immateriális jószág beszerzése. 1000ből 1 ilyen van, ha inkább az átlagra akarjuk szabni a mintát, akkor nem kell, csak előfordulhat.</t>
        </r>
      </text>
    </comment>
    <comment ref="C27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Attila:</t>
        </r>
        <r>
          <rPr>
            <sz val="9"/>
            <color indexed="81"/>
            <rFont val="Tahoma"/>
            <charset val="1"/>
          </rPr>
          <t xml:space="preserve">
szerintem az "egyéb" kört mindenütt hagyjuk nyitva ahol szolgáltatás bármi van.</t>
        </r>
      </text>
    </comment>
  </commentList>
</comments>
</file>

<file path=xl/sharedStrings.xml><?xml version="1.0" encoding="utf-8"?>
<sst xmlns="http://schemas.openxmlformats.org/spreadsheetml/2006/main" count="328" uniqueCount="124">
  <si>
    <t>Költség megnevezése</t>
  </si>
  <si>
    <t>Sorszám</t>
  </si>
  <si>
    <t>Szállító</t>
  </si>
  <si>
    <t>Egységár</t>
  </si>
  <si>
    <t>Nettó ár</t>
  </si>
  <si>
    <t>ÁFA</t>
  </si>
  <si>
    <t>Bruttó ár</t>
  </si>
  <si>
    <t>Mértékegység</t>
  </si>
  <si>
    <t>Összesen</t>
  </si>
  <si>
    <t>Mennyiség</t>
  </si>
  <si>
    <t>Részletezés</t>
  </si>
  <si>
    <t>"C" típusú tábla</t>
  </si>
  <si>
    <t>Honlap aloldal és infóblokk</t>
  </si>
  <si>
    <t>Fotódokumentáció</t>
  </si>
  <si>
    <t>db</t>
  </si>
  <si>
    <t>"C" típusú tájékoztató tábla kihelyezése a projekt megvalósítási helyszínén</t>
  </si>
  <si>
    <t>Személyi jellegű ráfordítások</t>
  </si>
  <si>
    <t>Munkavállaló neve</t>
  </si>
  <si>
    <t>Foglalkoztatás típusa</t>
  </si>
  <si>
    <t>munkaszerződés</t>
  </si>
  <si>
    <t>megbízási szerződés</t>
  </si>
  <si>
    <t>Nettó Bér</t>
  </si>
  <si>
    <t>Munkáltatót terhelő járulék</t>
  </si>
  <si>
    <t>Teljes költség</t>
  </si>
  <si>
    <t>Úti cél</t>
  </si>
  <si>
    <t>ÁFA mértéke</t>
  </si>
  <si>
    <t>Eszközök (amortizáció)</t>
  </si>
  <si>
    <t>Immateriális javak</t>
  </si>
  <si>
    <t>E-mail címe:</t>
  </si>
  <si>
    <t>Telefonszáma:</t>
  </si>
  <si>
    <t>Kapcsolattartó neve:</t>
  </si>
  <si>
    <t>Támogatás:</t>
  </si>
  <si>
    <t>Befektetés:</t>
  </si>
  <si>
    <t>Forint</t>
  </si>
  <si>
    <t>%</t>
  </si>
  <si>
    <t>Projekt összköltsége:</t>
  </si>
  <si>
    <t>Projekt kezdete:</t>
  </si>
  <si>
    <t>Projekt befejezése:</t>
  </si>
  <si>
    <t>Futamidő hónapokban:</t>
  </si>
  <si>
    <t>Elszámolható tevékenység</t>
  </si>
  <si>
    <t>Elszámolható költségtípus</t>
  </si>
  <si>
    <t>Elszámolható költség</t>
  </si>
  <si>
    <t>Ebből támogatás</t>
  </si>
  <si>
    <t>Ebből befektetés</t>
  </si>
  <si>
    <t>Ebből önerő</t>
  </si>
  <si>
    <t>Szakmai megvalósításban közreműködő munkatársak költségei</t>
  </si>
  <si>
    <t>Szakmai megvalósításhoz kapcsolódó személyi jellegű ráfordítások</t>
  </si>
  <si>
    <t>A projekt szakmai megvalósításához kapcsolódó szolgáltatások költsége</t>
  </si>
  <si>
    <t>Marketing és megjelenés költségek</t>
  </si>
  <si>
    <t>Egyéb szolgáltatás költségei</t>
  </si>
  <si>
    <t>Szakmai megvalósításhoz kapcsolódó bérleti díj</t>
  </si>
  <si>
    <t>Kötelezően előírt nyilvánosság biztosításának költsége</t>
  </si>
  <si>
    <t>Beruházási költségek</t>
  </si>
  <si>
    <t>Szakmai megvalósításhoz kapcsolódó egyéb költségek</t>
  </si>
  <si>
    <t>Szakmai megvalósításhoz kapcsolódó anyag költség</t>
  </si>
  <si>
    <t>Anyagköltség</t>
  </si>
  <si>
    <t>Eszközbeszerzés</t>
  </si>
  <si>
    <t>Honlap</t>
  </si>
  <si>
    <t>Bérleti díj</t>
  </si>
  <si>
    <t>marketingkampány</t>
  </si>
  <si>
    <t>Útiköltség</t>
  </si>
  <si>
    <t>Szállás</t>
  </si>
  <si>
    <t>Bér és járulékok</t>
  </si>
  <si>
    <t>Projektre fordított munkaidő aránya</t>
  </si>
  <si>
    <t>1 hónapra</t>
  </si>
  <si>
    <t>Utazók száma</t>
  </si>
  <si>
    <t>Hónap</t>
  </si>
  <si>
    <t>Éjszaka</t>
  </si>
  <si>
    <t>Kiutazás</t>
  </si>
  <si>
    <t>Szolgáltatás</t>
  </si>
  <si>
    <t>Marketing költségek</t>
  </si>
  <si>
    <t>Egyéb szolgáltatások</t>
  </si>
  <si>
    <t>Nem elszámolható költség</t>
  </si>
  <si>
    <t>Egyéb szolgáltatás</t>
  </si>
  <si>
    <t>Darab</t>
  </si>
  <si>
    <t>Saját forrás összesen</t>
  </si>
  <si>
    <t>Fényképek készítése a projekmegvalósítás teljes időszakáról</t>
  </si>
  <si>
    <t>A támogatást igénylő alanya az ÁFA-nak, az elszámolásnál az ÁFA nélküli (nettó) összeg kerül figyelembevételre.</t>
  </si>
  <si>
    <t>A támogatást igénylő nem alanya az ÁFA-nak. Az elszámolásnál az ÁFA-val növelt (bruttó) összeg kerül figyelembevételre.</t>
  </si>
  <si>
    <r>
      <rPr>
        <b/>
        <sz val="10"/>
        <color rgb="FF000000"/>
        <rFont val="Calibri"/>
        <family val="2"/>
        <charset val="238"/>
        <scheme val="minor"/>
      </rPr>
      <t>Szakmai</t>
    </r>
    <r>
      <rPr>
        <b/>
        <sz val="10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</si>
  <si>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0"/>
        <rFont val="Calibri"/>
        <family val="2"/>
        <charset val="238"/>
        <scheme val="minor"/>
      </rPr>
      <t>mmateriális javak beszerzésének költségei</t>
    </r>
  </si>
  <si>
    <t>Ebből elszámolható</t>
  </si>
  <si>
    <t>Projektre fordított hónapok</t>
  </si>
  <si>
    <t>Leírókulcs</t>
  </si>
  <si>
    <t>Önerő:</t>
  </si>
  <si>
    <t>Projekt megnevezése:</t>
  </si>
  <si>
    <t>Projekt azonosítószáma:</t>
  </si>
  <si>
    <t>1. mérföldkő</t>
  </si>
  <si>
    <t>2. mérföldkő</t>
  </si>
  <si>
    <t>3.mérföldkő</t>
  </si>
  <si>
    <t>Elérés dátuma</t>
  </si>
  <si>
    <t>Tervezett eredmény</t>
  </si>
  <si>
    <t>Szerződéskötés időpontja:</t>
  </si>
  <si>
    <t>Vállalkozás neve:</t>
  </si>
  <si>
    <t>ÁFA visszaigénylési jogosultság:</t>
  </si>
  <si>
    <t>Éjszakák</t>
  </si>
  <si>
    <t>Honlap aloldal létrehozása és a projekttel kapcsolatos adatok feltöltése</t>
  </si>
  <si>
    <t>Referencia ár</t>
  </si>
  <si>
    <t>technológiai és üzletfejlesztési szolgáltatás és tanácsadás igénybevétele</t>
  </si>
  <si>
    <t>marketing és megjelenés</t>
  </si>
  <si>
    <t>MVP  és prototípusfejlesztés, validáció</t>
  </si>
  <si>
    <t xml:space="preserve">startup rendezvényeken való részvétel </t>
  </si>
  <si>
    <t>nyilvánosság biztosításával kapcsolatos tevékenység</t>
  </si>
  <si>
    <t>Költségsor</t>
  </si>
  <si>
    <t>Második Projekt Elem - technológiai és üzletfejlesztési szolgáltatás és tanácsadás igénybevétele</t>
  </si>
  <si>
    <t>Második Projekt Elem - marketing és megjelenés</t>
  </si>
  <si>
    <t>Második Projekt Elem - MVP  és prototípusfejlesztés, validáció</t>
  </si>
  <si>
    <t>Második Projekt Elem - nyilvánosság biztosításával kapcsolatos tevékenység</t>
  </si>
  <si>
    <r>
      <rPr>
        <b/>
        <sz val="11"/>
        <color rgb="FF000000"/>
        <rFont val="Calibri"/>
        <family val="2"/>
        <charset val="238"/>
        <scheme val="minor"/>
      </rPr>
      <t>Szakmai</t>
    </r>
    <r>
      <rPr>
        <b/>
        <sz val="11"/>
        <rFont val="Calibri"/>
        <family val="2"/>
        <charset val="238"/>
        <scheme val="minor"/>
      </rPr>
      <t xml:space="preserve"> megvalósításhoz kapcsolódó útiköltség, kiküldetési költség</t>
    </r>
  </si>
  <si>
    <r>
      <t>Eszközbeszerzés és i</t>
    </r>
    <r>
      <rPr>
        <b/>
        <sz val="11"/>
        <rFont val="Calibri"/>
        <family val="2"/>
        <charset val="238"/>
        <scheme val="minor"/>
      </rPr>
      <t>mmateriális javak beszerzésének költségei</t>
    </r>
  </si>
  <si>
    <t>Második Projekt Elem - technológiai és üzletfejlesztési szolgáltatás és tanácsadás igénybevétele összesen</t>
  </si>
  <si>
    <t>Második Projekt Elem - marketing és megjelenés összesen</t>
  </si>
  <si>
    <t>Második Projekt Elem - MVP  és prototípusfejlesztés, validáció összesen</t>
  </si>
  <si>
    <t>Második Projekt Elem - startup rendezvényeken való részvétel összesen</t>
  </si>
  <si>
    <t>Második Projekt Elem - nyilvánosság biztosításával kapcsolatos tevékenység összesen</t>
  </si>
  <si>
    <t>Projekt költségvetés összesen</t>
  </si>
  <si>
    <t>Második Projekt Elem - startup rendezvényeken való részvétel</t>
  </si>
  <si>
    <t>igen</t>
  </si>
  <si>
    <t>nem</t>
  </si>
  <si>
    <t>Munkaszerződésben szereplő munkaidő</t>
  </si>
  <si>
    <t>Teljes bérköltség</t>
  </si>
  <si>
    <t>Projektre elszámolható bérköltség</t>
  </si>
  <si>
    <t>Bruttó bér</t>
  </si>
  <si>
    <t>KKV-ban cégjegyzésre jogosult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</si>
</sst>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Protection="1"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164" fontId="0" fillId="2" borderId="6" xfId="0" applyNumberFormat="1" applyFill="1" applyBorder="1" applyAlignment="1" applyProtection="1">
      <alignment horizontal="right"/>
      <protection hidden="1"/>
    </xf>
    <xf numFmtId="164" fontId="0" fillId="2" borderId="7" xfId="0" applyNumberFormat="1" applyFill="1" applyBorder="1" applyAlignment="1" applyProtection="1">
      <alignment horizontal="right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164" fontId="2" fillId="2" borderId="8" xfId="0" applyNumberFormat="1" applyFont="1" applyFill="1" applyBorder="1" applyAlignment="1" applyProtection="1">
      <alignment horizontal="right"/>
      <protection hidden="1"/>
    </xf>
    <xf numFmtId="164" fontId="2" fillId="2" borderId="9" xfId="0" applyNumberFormat="1" applyFont="1" applyFill="1" applyBorder="1" applyAlignment="1" applyProtection="1">
      <alignment horizontal="right"/>
      <protection hidden="1"/>
    </xf>
    <xf numFmtId="164" fontId="2" fillId="2" borderId="10" xfId="0" applyNumberFormat="1" applyFont="1" applyFill="1" applyBorder="1" applyAlignment="1" applyProtection="1">
      <alignment horizontal="right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164" fontId="0" fillId="2" borderId="4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164" fontId="0" fillId="2" borderId="19" xfId="0" applyNumberFormat="1" applyFill="1" applyBorder="1" applyAlignment="1" applyProtection="1">
      <alignment horizontal="right"/>
      <protection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right"/>
      <protection locked="0" hidden="1"/>
    </xf>
    <xf numFmtId="9" fontId="0" fillId="3" borderId="6" xfId="2" applyFont="1" applyFill="1" applyBorder="1" applyAlignment="1" applyProtection="1">
      <alignment horizontal="center"/>
      <protection locked="0" hidden="1"/>
    </xf>
    <xf numFmtId="0" fontId="0" fillId="3" borderId="13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164" fontId="0" fillId="3" borderId="22" xfId="0" applyNumberFormat="1" applyFill="1" applyBorder="1" applyAlignment="1" applyProtection="1">
      <alignment horizontal="right"/>
      <protection locked="0" hidden="1"/>
    </xf>
    <xf numFmtId="9" fontId="0" fillId="3" borderId="1" xfId="2" applyFont="1" applyFill="1" applyBorder="1" applyAlignment="1" applyProtection="1">
      <alignment horizontal="center"/>
      <protection locked="0" hidden="1"/>
    </xf>
    <xf numFmtId="0" fontId="0" fillId="3" borderId="17" xfId="0" applyFill="1" applyBorder="1" applyAlignment="1" applyProtection="1">
      <alignment horizontal="center"/>
      <protection locked="0" hidden="1"/>
    </xf>
    <xf numFmtId="0" fontId="0" fillId="3" borderId="18" xfId="0" applyFill="1" applyBorder="1" applyAlignment="1" applyProtection="1">
      <alignment horizontal="center"/>
      <protection locked="0" hidden="1"/>
    </xf>
    <xf numFmtId="0" fontId="0" fillId="3" borderId="24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0" fillId="3" borderId="26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18" xfId="0" applyFill="1" applyBorder="1" applyAlignment="1" applyProtection="1">
      <alignment horizontal="center" vertical="center"/>
      <protection locked="0" hidden="1"/>
    </xf>
    <xf numFmtId="165" fontId="0" fillId="3" borderId="21" xfId="1" applyNumberFormat="1" applyFont="1" applyFill="1" applyBorder="1" applyAlignment="1" applyProtection="1">
      <alignment horizontal="right"/>
      <protection locked="0" hidden="1"/>
    </xf>
    <xf numFmtId="165" fontId="0" fillId="3" borderId="22" xfId="1" applyNumberFormat="1" applyFont="1" applyFill="1" applyBorder="1" applyAlignment="1" applyProtection="1">
      <alignment horizontal="right"/>
      <protection locked="0" hidden="1"/>
    </xf>
    <xf numFmtId="165" fontId="0" fillId="3" borderId="1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right"/>
      <protection locked="0" hidden="1"/>
    </xf>
    <xf numFmtId="164" fontId="0" fillId="2" borderId="12" xfId="0" applyNumberFormat="1" applyFill="1" applyBorder="1" applyAlignment="1" applyProtection="1">
      <alignment horizontal="right"/>
      <protection hidden="1"/>
    </xf>
    <xf numFmtId="165" fontId="0" fillId="3" borderId="6" xfId="1" applyNumberFormat="1" applyFont="1" applyFill="1" applyBorder="1" applyAlignment="1" applyProtection="1">
      <alignment horizontal="center"/>
      <protection locked="0" hidden="1"/>
    </xf>
    <xf numFmtId="165" fontId="0" fillId="3" borderId="18" xfId="1" applyNumberFormat="1" applyFont="1" applyFill="1" applyBorder="1" applyAlignment="1" applyProtection="1">
      <alignment horizontal="center"/>
      <protection locked="0" hidden="1"/>
    </xf>
    <xf numFmtId="1" fontId="0" fillId="3" borderId="21" xfId="0" applyNumberFormat="1" applyFill="1" applyBorder="1" applyAlignment="1" applyProtection="1">
      <alignment horizontal="center" vertical="center"/>
      <protection locked="0" hidden="1"/>
    </xf>
    <xf numFmtId="9" fontId="0" fillId="3" borderId="35" xfId="2" applyFont="1" applyFill="1" applyBorder="1" applyAlignment="1" applyProtection="1">
      <alignment horizontal="center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5" borderId="45" xfId="0" applyFont="1" applyFill="1" applyBorder="1" applyAlignment="1" applyProtection="1">
      <alignment horizontal="center"/>
      <protection hidden="1"/>
    </xf>
    <xf numFmtId="0" fontId="5" fillId="5" borderId="46" xfId="0" applyFont="1" applyFill="1" applyBorder="1" applyAlignment="1" applyProtection="1">
      <alignment horizontal="center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5" borderId="30" xfId="0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righ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165" fontId="4" fillId="2" borderId="3" xfId="0" applyNumberFormat="1" applyFont="1" applyFill="1" applyBorder="1" applyAlignment="1" applyProtection="1">
      <alignment horizontal="right" vertical="center"/>
      <protection hidden="1"/>
    </xf>
    <xf numFmtId="0" fontId="5" fillId="5" borderId="41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23" xfId="0" applyFont="1" applyFill="1" applyBorder="1" applyAlignment="1" applyProtection="1">
      <alignment horizontal="center" vertical="center" wrapText="1"/>
      <protection hidden="1"/>
    </xf>
    <xf numFmtId="0" fontId="4" fillId="5" borderId="40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55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horizontal="right" vertical="center"/>
      <protection hidden="1"/>
    </xf>
    <xf numFmtId="165" fontId="4" fillId="2" borderId="36" xfId="1" applyNumberFormat="1" applyFont="1" applyFill="1" applyBorder="1" applyAlignment="1" applyProtection="1">
      <alignment horizontal="right" vertical="center"/>
      <protection hidden="1"/>
    </xf>
    <xf numFmtId="165" fontId="4" fillId="2" borderId="52" xfId="1" applyNumberFormat="1" applyFont="1" applyFill="1" applyBorder="1" applyAlignment="1" applyProtection="1">
      <alignment horizontal="right" vertical="center"/>
      <protection hidden="1"/>
    </xf>
    <xf numFmtId="165" fontId="4" fillId="2" borderId="37" xfId="1" applyNumberFormat="1" applyFont="1" applyFill="1" applyBorder="1" applyAlignment="1" applyProtection="1">
      <alignment horizontal="right" vertical="center"/>
      <protection hidden="1"/>
    </xf>
    <xf numFmtId="165" fontId="4" fillId="2" borderId="40" xfId="0" applyNumberFormat="1" applyFont="1" applyFill="1" applyBorder="1" applyAlignment="1" applyProtection="1">
      <alignment vertical="center"/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5" fontId="4" fillId="2" borderId="15" xfId="1" applyNumberFormat="1" applyFont="1" applyFill="1" applyBorder="1" applyAlignment="1" applyProtection="1">
      <alignment vertical="center"/>
      <protection hidden="1"/>
    </xf>
    <xf numFmtId="165" fontId="4" fillId="2" borderId="3" xfId="1" applyNumberFormat="1" applyFont="1" applyFill="1" applyBorder="1" applyAlignment="1" applyProtection="1">
      <alignment vertical="center"/>
      <protection hidden="1"/>
    </xf>
    <xf numFmtId="165" fontId="4" fillId="2" borderId="1" xfId="1" applyNumberFormat="1" applyFont="1" applyFill="1" applyBorder="1" applyAlignment="1" applyProtection="1">
      <alignment vertical="center"/>
      <protection hidden="1"/>
    </xf>
    <xf numFmtId="165" fontId="4" fillId="2" borderId="4" xfId="1" applyNumberFormat="1" applyFont="1" applyFill="1" applyBorder="1" applyAlignment="1" applyProtection="1">
      <alignment vertical="center"/>
      <protection hidden="1"/>
    </xf>
    <xf numFmtId="165" fontId="4" fillId="2" borderId="15" xfId="0" applyNumberFormat="1" applyFont="1" applyFill="1" applyBorder="1" applyAlignment="1" applyProtection="1">
      <alignment vertical="center"/>
      <protection hidden="1"/>
    </xf>
    <xf numFmtId="165" fontId="4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54" xfId="0" applyFont="1" applyFill="1" applyBorder="1" applyAlignment="1" applyProtection="1">
      <alignment horizontal="center" vertical="center"/>
      <protection hidden="1"/>
    </xf>
    <xf numFmtId="165" fontId="4" fillId="2" borderId="41" xfId="1" applyNumberFormat="1" applyFont="1" applyFill="1" applyBorder="1" applyAlignment="1" applyProtection="1">
      <alignment vertical="center"/>
      <protection hidden="1"/>
    </xf>
    <xf numFmtId="165" fontId="4" fillId="2" borderId="38" xfId="1" applyNumberFormat="1" applyFont="1" applyFill="1" applyBorder="1" applyAlignment="1" applyProtection="1">
      <alignment vertical="center"/>
      <protection hidden="1"/>
    </xf>
    <xf numFmtId="165" fontId="4" fillId="2" borderId="53" xfId="1" applyNumberFormat="1" applyFont="1" applyFill="1" applyBorder="1" applyAlignment="1" applyProtection="1">
      <alignment vertical="center"/>
      <protection hidden="1"/>
    </xf>
    <xf numFmtId="165" fontId="4" fillId="2" borderId="39" xfId="1" applyNumberFormat="1" applyFont="1" applyFill="1" applyBorder="1" applyAlignment="1" applyProtection="1">
      <alignment vertical="center"/>
      <protection hidden="1"/>
    </xf>
    <xf numFmtId="165" fontId="4" fillId="2" borderId="41" xfId="0" applyNumberFormat="1" applyFont="1" applyFill="1" applyBorder="1" applyAlignment="1" applyProtection="1">
      <alignment vertical="center"/>
      <protection hidden="1"/>
    </xf>
    <xf numFmtId="165" fontId="4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165" fontId="4" fillId="2" borderId="40" xfId="1" applyNumberFormat="1" applyFont="1" applyFill="1" applyBorder="1" applyAlignment="1" applyProtection="1">
      <alignment vertical="center"/>
      <protection hidden="1"/>
    </xf>
    <xf numFmtId="165" fontId="4" fillId="2" borderId="36" xfId="1" applyNumberFormat="1" applyFont="1" applyFill="1" applyBorder="1" applyAlignment="1" applyProtection="1">
      <alignment vertical="center"/>
      <protection hidden="1"/>
    </xf>
    <xf numFmtId="165" fontId="4" fillId="2" borderId="52" xfId="1" applyNumberFormat="1" applyFont="1" applyFill="1" applyBorder="1" applyAlignment="1" applyProtection="1">
      <alignment vertical="center"/>
      <protection hidden="1"/>
    </xf>
    <xf numFmtId="165" fontId="4" fillId="2" borderId="37" xfId="1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5" borderId="56" xfId="0" applyFont="1" applyFill="1" applyBorder="1" applyAlignment="1" applyProtection="1">
      <alignment horizontal="center" vertical="center" wrapText="1"/>
      <protection hidden="1"/>
    </xf>
    <xf numFmtId="0" fontId="6" fillId="5" borderId="49" xfId="0" applyFont="1" applyFill="1" applyBorder="1" applyAlignment="1" applyProtection="1">
      <alignment horizontal="center" vertical="center" wrapText="1"/>
      <protection hidden="1"/>
    </xf>
    <xf numFmtId="0" fontId="4" fillId="5" borderId="49" xfId="0" applyFont="1" applyFill="1" applyBorder="1" applyAlignment="1" applyProtection="1">
      <alignment horizontal="center" vertical="center"/>
      <protection hidden="1"/>
    </xf>
    <xf numFmtId="0" fontId="4" fillId="2" borderId="57" xfId="0" applyFont="1" applyFill="1" applyBorder="1" applyAlignment="1" applyProtection="1">
      <alignment horizontal="center" vertical="center"/>
      <protection hidden="1"/>
    </xf>
    <xf numFmtId="0" fontId="4" fillId="2" borderId="58" xfId="0" applyFont="1" applyFill="1" applyBorder="1" applyAlignment="1" applyProtection="1">
      <alignment horizontal="center" vertical="center"/>
      <protection hidden="1"/>
    </xf>
    <xf numFmtId="165" fontId="4" fillId="2" borderId="50" xfId="1" applyNumberFormat="1" applyFont="1" applyFill="1" applyBorder="1" applyAlignment="1" applyProtection="1">
      <alignment vertical="center"/>
      <protection hidden="1"/>
    </xf>
    <xf numFmtId="165" fontId="4" fillId="2" borderId="59" xfId="1" applyNumberFormat="1" applyFont="1" applyFill="1" applyBorder="1" applyAlignment="1" applyProtection="1">
      <alignment vertical="center"/>
      <protection hidden="1"/>
    </xf>
    <xf numFmtId="165" fontId="4" fillId="2" borderId="35" xfId="1" applyNumberFormat="1" applyFont="1" applyFill="1" applyBorder="1" applyAlignment="1" applyProtection="1">
      <alignment vertical="center"/>
      <protection hidden="1"/>
    </xf>
    <xf numFmtId="165" fontId="4" fillId="2" borderId="60" xfId="1" applyNumberFormat="1" applyFont="1" applyFill="1" applyBorder="1" applyAlignment="1" applyProtection="1">
      <alignment vertical="center"/>
      <protection hidden="1"/>
    </xf>
    <xf numFmtId="165" fontId="4" fillId="2" borderId="50" xfId="0" applyNumberFormat="1" applyFont="1" applyFill="1" applyBorder="1" applyAlignment="1" applyProtection="1">
      <alignment vertical="center"/>
      <protection hidden="1"/>
    </xf>
    <xf numFmtId="165" fontId="4" fillId="2" borderId="51" xfId="0" applyNumberFormat="1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vertical="center"/>
      <protection hidden="1"/>
    </xf>
    <xf numFmtId="165" fontId="5" fillId="2" borderId="8" xfId="0" applyNumberFormat="1" applyFont="1" applyFill="1" applyBorder="1" applyAlignment="1" applyProtection="1">
      <alignment vertical="center"/>
      <protection hidden="1"/>
    </xf>
    <xf numFmtId="165" fontId="5" fillId="2" borderId="9" xfId="0" applyNumberFormat="1" applyFont="1" applyFill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alignment vertical="center"/>
      <protection hidden="1"/>
    </xf>
    <xf numFmtId="165" fontId="5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locked="0" hidden="1"/>
    </xf>
    <xf numFmtId="14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2" xfId="0" applyFont="1" applyFill="1" applyBorder="1" applyAlignment="1" applyProtection="1">
      <alignment horizontal="center" vertical="center"/>
      <protection locked="0" hidden="1"/>
    </xf>
    <xf numFmtId="0" fontId="4" fillId="3" borderId="43" xfId="0" applyFont="1" applyFill="1" applyBorder="1" applyAlignment="1" applyProtection="1">
      <alignment horizontal="center" vertical="center"/>
      <protection locked="0" hidden="1"/>
    </xf>
    <xf numFmtId="49" fontId="4" fillId="3" borderId="4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right"/>
      <protection hidden="1"/>
    </xf>
    <xf numFmtId="0" fontId="0" fillId="3" borderId="23" xfId="0" applyFill="1" applyBorder="1" applyProtection="1">
      <protection locked="0" hidden="1"/>
    </xf>
    <xf numFmtId="164" fontId="0" fillId="2" borderId="24" xfId="0" applyNumberFormat="1" applyFill="1" applyBorder="1" applyAlignment="1" applyProtection="1">
      <alignment horizontal="right"/>
      <protection hidden="1"/>
    </xf>
    <xf numFmtId="164" fontId="0" fillId="2" borderId="25" xfId="0" applyNumberFormat="1" applyFill="1" applyBorder="1" applyAlignment="1" applyProtection="1">
      <alignment horizontal="right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166" fontId="0" fillId="3" borderId="21" xfId="2" applyNumberFormat="1" applyFont="1" applyFill="1" applyBorder="1" applyAlignment="1" applyProtection="1">
      <alignment horizontal="center" vertical="center"/>
      <protection locked="0" hidden="1"/>
    </xf>
    <xf numFmtId="164" fontId="0" fillId="3" borderId="21" xfId="0" applyNumberFormat="1" applyFill="1" applyBorder="1" applyAlignment="1" applyProtection="1">
      <alignment horizontal="right" vertical="center"/>
      <protection locked="0" hidden="1"/>
    </xf>
    <xf numFmtId="164" fontId="0" fillId="2" borderId="5" xfId="0" applyNumberFormat="1" applyFill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right" vertical="center"/>
      <protection hidden="1"/>
    </xf>
    <xf numFmtId="164" fontId="0" fillId="2" borderId="7" xfId="0" applyNumberFormat="1" applyFill="1" applyBorder="1" applyAlignment="1" applyProtection="1">
      <alignment horizontal="right" vertical="center"/>
      <protection hidden="1"/>
    </xf>
    <xf numFmtId="0" fontId="0" fillId="3" borderId="24" xfId="0" applyFill="1" applyBorder="1" applyAlignment="1" applyProtection="1">
      <alignment horizontal="left" vertical="center"/>
      <protection locked="0" hidden="1"/>
    </xf>
    <xf numFmtId="164" fontId="0" fillId="2" borderId="4" xfId="0" applyNumberFormat="1" applyFill="1" applyBorder="1" applyAlignment="1" applyProtection="1">
      <alignment horizontal="right" vertical="center"/>
      <protection hidden="1"/>
    </xf>
    <xf numFmtId="0" fontId="0" fillId="3" borderId="25" xfId="0" applyFill="1" applyBorder="1" applyAlignment="1" applyProtection="1">
      <alignment horizontal="left" vertical="center"/>
      <protection locked="0"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164" fontId="0" fillId="2" borderId="19" xfId="0" applyNumberFormat="1" applyFill="1" applyBorder="1" applyAlignment="1" applyProtection="1">
      <alignment horizontal="right" vertical="center"/>
      <protection hidden="1"/>
    </xf>
    <xf numFmtId="0" fontId="0" fillId="3" borderId="26" xfId="0" applyFill="1" applyBorder="1" applyAlignment="1" applyProtection="1">
      <alignment horizontal="left" vertical="center"/>
      <protection locked="0" hidden="1"/>
    </xf>
    <xf numFmtId="164" fontId="2" fillId="2" borderId="8" xfId="0" applyNumberFormat="1" applyFont="1" applyFill="1" applyBorder="1" applyAlignment="1" applyProtection="1">
      <alignment horizontal="right" vertical="center"/>
      <protection hidden="1"/>
    </xf>
    <xf numFmtId="164" fontId="2" fillId="2" borderId="9" xfId="0" applyNumberFormat="1" applyFont="1" applyFill="1" applyBorder="1" applyAlignment="1" applyProtection="1">
      <alignment horizontal="right" vertical="center"/>
      <protection hidden="1"/>
    </xf>
    <xf numFmtId="164" fontId="2" fillId="2" borderId="10" xfId="0" applyNumberFormat="1" applyFont="1" applyFill="1" applyBorder="1" applyAlignment="1" applyProtection="1">
      <alignment horizontal="right" vertical="center"/>
      <protection hidden="1"/>
    </xf>
    <xf numFmtId="0" fontId="0" fillId="3" borderId="23" xfId="0" applyFill="1" applyBorder="1" applyAlignment="1" applyProtection="1">
      <alignment horizontal="left" vertical="center"/>
      <protection locked="0" hidden="1"/>
    </xf>
    <xf numFmtId="165" fontId="0" fillId="3" borderId="6" xfId="1" applyNumberFormat="1" applyFont="1" applyFill="1" applyBorder="1" applyAlignment="1" applyProtection="1">
      <alignment horizontal="right"/>
      <protection locked="0" hidden="1"/>
    </xf>
    <xf numFmtId="164" fontId="0" fillId="2" borderId="27" xfId="0" applyNumberFormat="1" applyFill="1" applyBorder="1" applyAlignment="1" applyProtection="1">
      <alignment horizontal="right"/>
      <protection hidden="1"/>
    </xf>
    <xf numFmtId="164" fontId="2" fillId="2" borderId="23" xfId="0" applyNumberFormat="1" applyFont="1" applyFill="1" applyBorder="1" applyAlignment="1" applyProtection="1">
      <alignment horizontal="right"/>
      <protection hidden="1"/>
    </xf>
    <xf numFmtId="164" fontId="0" fillId="2" borderId="24" xfId="0" applyNumberFormat="1" applyFill="1" applyBorder="1" applyAlignment="1" applyProtection="1">
      <alignment horizontal="center"/>
      <protection hidden="1"/>
    </xf>
    <xf numFmtId="164" fontId="2" fillId="2" borderId="23" xfId="0" applyNumberFormat="1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vertical="center"/>
      <protection hidden="1"/>
    </xf>
    <xf numFmtId="0" fontId="2" fillId="4" borderId="23" xfId="0" applyFont="1" applyFill="1" applyBorder="1" applyAlignment="1" applyProtection="1">
      <alignment vertical="center"/>
      <protection hidden="1"/>
    </xf>
    <xf numFmtId="0" fontId="2" fillId="4" borderId="28" xfId="0" applyFont="1" applyFill="1" applyBorder="1" applyAlignment="1" applyProtection="1">
      <protection hidden="1"/>
    </xf>
    <xf numFmtId="0" fontId="2" fillId="4" borderId="29" xfId="0" applyFont="1" applyFill="1" applyBorder="1" applyAlignment="1" applyProtection="1">
      <protection hidden="1"/>
    </xf>
    <xf numFmtId="0" fontId="2" fillId="4" borderId="23" xfId="0" applyFont="1" applyFill="1" applyBorder="1" applyAlignment="1" applyProtection="1">
      <protection hidden="1"/>
    </xf>
    <xf numFmtId="0" fontId="3" fillId="3" borderId="43" xfId="3" applyFill="1" applyBorder="1" applyAlignment="1" applyProtection="1">
      <alignment horizontal="center" vertical="center"/>
      <protection locked="0" hidden="1"/>
    </xf>
    <xf numFmtId="164" fontId="2" fillId="2" borderId="23" xfId="0" applyNumberFormat="1" applyFont="1" applyFill="1" applyBorder="1" applyAlignment="1" applyProtection="1">
      <alignment horizontal="right" vertical="center"/>
      <protection hidden="1"/>
    </xf>
    <xf numFmtId="9" fontId="0" fillId="3" borderId="6" xfId="2" applyFont="1" applyFill="1" applyBorder="1" applyAlignment="1" applyProtection="1">
      <alignment horizontal="center" vertical="center"/>
      <protection locked="0" hidden="1"/>
    </xf>
    <xf numFmtId="0" fontId="0" fillId="3" borderId="13" xfId="0" applyFill="1" applyBorder="1" applyAlignment="1" applyProtection="1">
      <alignment horizontal="center" vertical="center"/>
      <protection locked="0" hidden="1"/>
    </xf>
    <xf numFmtId="0" fontId="8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5" fontId="1" fillId="2" borderId="1" xfId="1" applyNumberFormat="1" applyFont="1" applyFill="1" applyBorder="1" applyAlignment="1" applyProtection="1">
      <alignment horizontal="right" vertical="center"/>
      <protection hidden="1"/>
    </xf>
    <xf numFmtId="0" fontId="2" fillId="5" borderId="40" xfId="0" applyFont="1" applyFill="1" applyBorder="1" applyAlignment="1" applyProtection="1">
      <alignment horizontal="center" vertical="center"/>
      <protection hidden="1"/>
    </xf>
    <xf numFmtId="165" fontId="1" fillId="2" borderId="15" xfId="1" applyNumberFormat="1" applyFont="1" applyFill="1" applyBorder="1" applyAlignment="1" applyProtection="1">
      <alignment horizontal="right" vertical="center"/>
      <protection hidden="1"/>
    </xf>
    <xf numFmtId="165" fontId="1" fillId="2" borderId="3" xfId="1" applyNumberFormat="1" applyFont="1" applyFill="1" applyBorder="1" applyAlignment="1" applyProtection="1">
      <alignment horizontal="right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0" fillId="2" borderId="61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 vertical="center"/>
      <protection hidden="1"/>
    </xf>
    <xf numFmtId="165" fontId="1" fillId="2" borderId="40" xfId="1" applyNumberFormat="1" applyFont="1" applyFill="1" applyBorder="1" applyAlignment="1" applyProtection="1">
      <alignment horizontal="right" vertical="center"/>
      <protection hidden="1"/>
    </xf>
    <xf numFmtId="165" fontId="1" fillId="2" borderId="36" xfId="1" applyNumberFormat="1" applyFont="1" applyFill="1" applyBorder="1" applyAlignment="1" applyProtection="1">
      <alignment horizontal="right" vertical="center"/>
      <protection hidden="1"/>
    </xf>
    <xf numFmtId="165" fontId="1" fillId="2" borderId="52" xfId="1" applyNumberFormat="1" applyFont="1" applyFill="1" applyBorder="1" applyAlignment="1" applyProtection="1">
      <alignment horizontal="right" vertical="center"/>
      <protection hidden="1"/>
    </xf>
    <xf numFmtId="165" fontId="2" fillId="2" borderId="2" xfId="0" applyNumberFormat="1" applyFont="1" applyFill="1" applyBorder="1" applyAlignment="1" applyProtection="1">
      <alignment horizontal="right" vertical="center"/>
      <protection hidden="1"/>
    </xf>
    <xf numFmtId="165" fontId="2" fillId="2" borderId="8" xfId="0" applyNumberFormat="1" applyFont="1" applyFill="1" applyBorder="1" applyAlignment="1" applyProtection="1">
      <alignment horizontal="right" vertical="center"/>
      <protection hidden="1"/>
    </xf>
    <xf numFmtId="165" fontId="2" fillId="2" borderId="9" xfId="0" applyNumberFormat="1" applyFont="1" applyFill="1" applyBorder="1" applyAlignment="1" applyProtection="1">
      <alignment horizontal="right" vertical="center"/>
      <protection hidden="1"/>
    </xf>
    <xf numFmtId="165" fontId="2" fillId="2" borderId="10" xfId="0" applyNumberFormat="1" applyFont="1" applyFill="1" applyBorder="1" applyAlignment="1" applyProtection="1">
      <alignment horizontal="right" vertical="center"/>
      <protection hidden="1"/>
    </xf>
    <xf numFmtId="165" fontId="1" fillId="2" borderId="16" xfId="1" applyNumberFormat="1" applyFont="1" applyFill="1" applyBorder="1" applyAlignment="1" applyProtection="1">
      <alignment horizontal="right" vertical="center"/>
      <protection hidden="1"/>
    </xf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Protection="1"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right"/>
      <protection locked="0" hidden="1"/>
    </xf>
    <xf numFmtId="164" fontId="0" fillId="3" borderId="18" xfId="0" applyNumberFormat="1" applyFill="1" applyBorder="1" applyAlignment="1" applyProtection="1">
      <alignment horizontal="right"/>
      <protection locked="0" hidden="1"/>
    </xf>
    <xf numFmtId="0" fontId="2" fillId="4" borderId="40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164" fontId="0" fillId="3" borderId="6" xfId="0" applyNumberFormat="1" applyFill="1" applyBorder="1" applyAlignment="1" applyProtection="1">
      <alignment horizontal="right"/>
      <protection locked="0" hidden="1"/>
    </xf>
    <xf numFmtId="0" fontId="0" fillId="3" borderId="17" xfId="0" applyFill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3" borderId="3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center"/>
      <protection locked="0" hidden="1"/>
    </xf>
    <xf numFmtId="0" fontId="0" fillId="3" borderId="38" xfId="0" applyFill="1" applyBorder="1" applyAlignment="1" applyProtection="1">
      <alignment horizontal="center"/>
      <protection locked="0" hidden="1"/>
    </xf>
    <xf numFmtId="0" fontId="0" fillId="3" borderId="53" xfId="0" applyFill="1" applyBorder="1" applyAlignment="1" applyProtection="1">
      <alignment horizontal="center"/>
      <protection locked="0" hidden="1"/>
    </xf>
    <xf numFmtId="0" fontId="0" fillId="3" borderId="39" xfId="0" applyFill="1" applyBorder="1" applyAlignment="1" applyProtection="1">
      <alignment horizontal="center"/>
      <protection locked="0" hidden="1"/>
    </xf>
    <xf numFmtId="9" fontId="0" fillId="3" borderId="21" xfId="2" applyFont="1" applyFill="1" applyBorder="1" applyAlignment="1" applyProtection="1">
      <alignment horizontal="center"/>
      <protection locked="0" hidden="1"/>
    </xf>
    <xf numFmtId="9" fontId="0" fillId="3" borderId="22" xfId="2" applyFont="1" applyFill="1" applyBorder="1" applyAlignment="1" applyProtection="1">
      <alignment horizontal="center"/>
      <protection locked="0" hidden="1"/>
    </xf>
    <xf numFmtId="9" fontId="0" fillId="3" borderId="63" xfId="2" applyFont="1" applyFill="1" applyBorder="1" applyAlignment="1" applyProtection="1">
      <alignment horizontal="center"/>
      <protection locked="0"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14" fontId="4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locked="0" hidden="1"/>
    </xf>
    <xf numFmtId="0" fontId="5" fillId="5" borderId="50" xfId="0" applyFont="1" applyFill="1" applyBorder="1" applyAlignment="1" applyProtection="1">
      <alignment horizontal="center" vertical="center" wrapText="1"/>
      <protection hidden="1"/>
    </xf>
    <xf numFmtId="0" fontId="5" fillId="5" borderId="49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3" borderId="51" xfId="0" applyFont="1" applyFill="1" applyBorder="1" applyAlignment="1" applyProtection="1">
      <alignment horizontal="center" vertical="center" wrapText="1"/>
      <protection locked="0" hidden="1"/>
    </xf>
    <xf numFmtId="0" fontId="4" fillId="3" borderId="47" xfId="0" applyFont="1" applyFill="1" applyBorder="1" applyAlignment="1" applyProtection="1">
      <alignment horizontal="center" vertical="center" wrapText="1"/>
      <protection locked="0" hidden="1"/>
    </xf>
    <xf numFmtId="0" fontId="4" fillId="3" borderId="48" xfId="0" applyFont="1" applyFill="1" applyBorder="1" applyAlignment="1" applyProtection="1">
      <alignment horizontal="center" vertical="center" wrapText="1"/>
      <protection locked="0" hidden="1"/>
    </xf>
    <xf numFmtId="0" fontId="6" fillId="5" borderId="30" xfId="0" applyFont="1" applyFill="1" applyBorder="1" applyAlignment="1" applyProtection="1">
      <alignment horizontal="center" vertical="center" wrapText="1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8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0" fontId="4" fillId="3" borderId="53" xfId="0" applyFont="1" applyFill="1" applyBorder="1" applyAlignment="1" applyProtection="1">
      <alignment horizontal="center" vertical="center" wrapText="1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locked="0" hidden="1"/>
    </xf>
    <xf numFmtId="14" fontId="4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14" fontId="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2" fillId="5" borderId="62" xfId="0" applyFont="1" applyFill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hidden="1"/>
    </xf>
    <xf numFmtId="0" fontId="2" fillId="5" borderId="49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2" fillId="5" borderId="29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left"/>
      <protection locked="0" hidden="1"/>
    </xf>
    <xf numFmtId="0" fontId="0" fillId="3" borderId="34" xfId="0" applyFill="1" applyBorder="1" applyAlignment="1" applyProtection="1">
      <alignment horizontal="left"/>
      <protection locked="0" hidden="1"/>
    </xf>
    <xf numFmtId="0" fontId="0" fillId="3" borderId="28" xfId="0" applyFill="1" applyBorder="1" applyAlignment="1" applyProtection="1">
      <alignment horizontal="left"/>
      <protection locked="0" hidden="1"/>
    </xf>
    <xf numFmtId="0" fontId="0" fillId="3" borderId="23" xfId="0" applyFill="1" applyBorder="1" applyAlignment="1" applyProtection="1">
      <alignment horizontal="left"/>
      <protection locked="0"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42" xfId="0" applyFill="1" applyBorder="1" applyAlignment="1" applyProtection="1">
      <alignment horizontal="left"/>
      <protection locked="0" hidden="1"/>
    </xf>
    <xf numFmtId="0" fontId="0" fillId="3" borderId="31" xfId="0" applyFill="1" applyBorder="1" applyAlignment="1" applyProtection="1">
      <alignment horizontal="left"/>
      <protection locked="0" hidden="1"/>
    </xf>
    <xf numFmtId="0" fontId="0" fillId="3" borderId="32" xfId="0" applyFill="1" applyBorder="1" applyAlignment="1" applyProtection="1">
      <alignment horizontal="left"/>
      <protection locked="0" hidden="1"/>
    </xf>
    <xf numFmtId="0" fontId="0" fillId="3" borderId="43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29" xfId="0" applyFill="1" applyBorder="1" applyAlignment="1" applyProtection="1">
      <alignment horizontal="left"/>
      <protection locked="0"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29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/>
      <protection hidden="1"/>
    </xf>
    <xf numFmtId="0" fontId="0" fillId="3" borderId="44" xfId="0" applyFill="1" applyBorder="1" applyAlignment="1" applyProtection="1">
      <alignment vertical="center"/>
      <protection locked="0" hidden="1"/>
    </xf>
    <xf numFmtId="0" fontId="0" fillId="3" borderId="34" xfId="0" applyFill="1" applyBorder="1" applyAlignment="1" applyProtection="1">
      <alignment vertical="center"/>
      <protection locked="0" hidden="1"/>
    </xf>
    <xf numFmtId="0" fontId="0" fillId="3" borderId="29" xfId="0" applyFill="1" applyBorder="1" applyAlignment="1" applyProtection="1">
      <alignment vertical="center"/>
      <protection locked="0" hidden="1"/>
    </xf>
    <xf numFmtId="0" fontId="0" fillId="3" borderId="23" xfId="0" applyFill="1" applyBorder="1" applyAlignment="1" applyProtection="1">
      <alignment vertical="center"/>
      <protection locked="0" hidden="1"/>
    </xf>
    <xf numFmtId="0" fontId="0" fillId="3" borderId="43" xfId="0" applyFill="1" applyBorder="1" applyAlignment="1" applyProtection="1">
      <alignment vertical="center"/>
      <protection locked="0" hidden="1"/>
    </xf>
    <xf numFmtId="0" fontId="0" fillId="3" borderId="25" xfId="0" applyFill="1" applyBorder="1" applyAlignment="1" applyProtection="1">
      <alignment vertical="center"/>
      <protection locked="0"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vertical="center"/>
      <protection locked="0" hidden="1"/>
    </xf>
    <xf numFmtId="0" fontId="0" fillId="3" borderId="31" xfId="0" applyFill="1" applyBorder="1" applyAlignment="1" applyProtection="1">
      <alignment vertical="center"/>
      <protection locked="0" hidden="1"/>
    </xf>
  </cellXfs>
  <cellStyles count="4">
    <cellStyle name="Hivatkozás" xfId="3" builtinId="8"/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view="pageBreakPreview" zoomScale="90" zoomScaleNormal="90" zoomScaleSheetLayoutView="90" workbookViewId="0"/>
  </sheetViews>
  <sheetFormatPr defaultRowHeight="13.8" x14ac:dyDescent="0.3"/>
  <cols>
    <col min="1" max="1" width="32.5546875" style="54" customWidth="1"/>
    <col min="2" max="2" width="31.109375" style="54" customWidth="1"/>
    <col min="3" max="3" width="20.33203125" style="54" bestFit="1" customWidth="1"/>
    <col min="4" max="4" width="25.5546875" style="54" customWidth="1"/>
    <col min="5" max="5" width="12.33203125" style="54" bestFit="1" customWidth="1"/>
    <col min="6" max="6" width="17.88671875" style="54" bestFit="1" customWidth="1"/>
    <col min="7" max="8" width="13.109375" style="54" bestFit="1" customWidth="1"/>
    <col min="9" max="9" width="12" style="54" bestFit="1" customWidth="1"/>
    <col min="10" max="10" width="11.109375" style="54" bestFit="1" customWidth="1"/>
    <col min="11" max="11" width="17.33203125" style="54" customWidth="1"/>
    <col min="12" max="12" width="12.21875" style="54" bestFit="1" customWidth="1"/>
    <col min="13" max="16384" width="8.88671875" style="54"/>
  </cols>
  <sheetData>
    <row r="1" spans="1:31" ht="42" customHeight="1" thickBot="1" x14ac:dyDescent="0.35">
      <c r="A1" s="53" t="s">
        <v>93</v>
      </c>
      <c r="B1" s="129"/>
      <c r="C1" s="53" t="s">
        <v>85</v>
      </c>
      <c r="D1" s="238"/>
      <c r="G1" s="55" t="s">
        <v>33</v>
      </c>
      <c r="H1" s="56" t="s">
        <v>34</v>
      </c>
      <c r="K1" s="57" t="s">
        <v>91</v>
      </c>
      <c r="L1" s="58" t="s">
        <v>90</v>
      </c>
      <c r="AE1" s="54" t="s">
        <v>77</v>
      </c>
    </row>
    <row r="2" spans="1:31" ht="27.6" customHeight="1" x14ac:dyDescent="0.3">
      <c r="A2" s="59" t="s">
        <v>30</v>
      </c>
      <c r="B2" s="130"/>
      <c r="C2" s="59" t="s">
        <v>86</v>
      </c>
      <c r="D2" s="237"/>
      <c r="F2" s="60" t="s">
        <v>35</v>
      </c>
      <c r="G2" s="61">
        <f>SUM(G3:G5)</f>
        <v>0</v>
      </c>
      <c r="H2" s="62">
        <f>SUM(H3:H5)</f>
        <v>0</v>
      </c>
      <c r="J2" s="262" t="s">
        <v>87</v>
      </c>
      <c r="K2" s="264"/>
      <c r="L2" s="265"/>
      <c r="AE2" s="54" t="s">
        <v>78</v>
      </c>
    </row>
    <row r="3" spans="1:31" ht="15" customHeight="1" x14ac:dyDescent="0.3">
      <c r="A3" s="59" t="s">
        <v>29</v>
      </c>
      <c r="B3" s="131"/>
      <c r="C3" s="59" t="s">
        <v>36</v>
      </c>
      <c r="D3" s="127"/>
      <c r="F3" s="63" t="s">
        <v>31</v>
      </c>
      <c r="G3" s="64">
        <f>H22</f>
        <v>0</v>
      </c>
      <c r="H3" s="228"/>
      <c r="J3" s="263"/>
      <c r="K3" s="258"/>
      <c r="L3" s="266"/>
      <c r="AE3" s="54" t="str">
        <f>IF(B6="A támogatást igénylő alanya az ÁFA-nak, az elszámolásnál az ÁFA nélküli (nettó) összeg kerül figyelembevételre.",1,IF(B6="A támogatást igénylő nem alanya az ÁFA-nak. Az elszámolásnál az ÁFA-val növelt (bruttó) összeg kerül figyelembevételre.",0,"Hiba"))</f>
        <v>Hiba</v>
      </c>
    </row>
    <row r="4" spans="1:31" ht="15" customHeight="1" x14ac:dyDescent="0.3">
      <c r="A4" s="59" t="s">
        <v>28</v>
      </c>
      <c r="B4" s="171"/>
      <c r="C4" s="59" t="s">
        <v>37</v>
      </c>
      <c r="D4" s="127"/>
      <c r="F4" s="63" t="s">
        <v>32</v>
      </c>
      <c r="G4" s="64">
        <f>I22</f>
        <v>0</v>
      </c>
      <c r="H4" s="228"/>
      <c r="J4" s="256" t="s">
        <v>88</v>
      </c>
      <c r="K4" s="258"/>
      <c r="L4" s="267"/>
      <c r="AE4" s="175"/>
    </row>
    <row r="5" spans="1:31" ht="15" customHeight="1" thickBot="1" x14ac:dyDescent="0.35">
      <c r="A5" s="65" t="s">
        <v>92</v>
      </c>
      <c r="B5" s="236"/>
      <c r="C5" s="65" t="s">
        <v>38</v>
      </c>
      <c r="D5" s="128"/>
      <c r="F5" s="66" t="s">
        <v>84</v>
      </c>
      <c r="G5" s="67">
        <f>J22</f>
        <v>0</v>
      </c>
      <c r="H5" s="126"/>
      <c r="J5" s="256"/>
      <c r="K5" s="258"/>
      <c r="L5" s="266"/>
      <c r="AE5" s="175"/>
    </row>
    <row r="6" spans="1:31" ht="15" customHeight="1" x14ac:dyDescent="0.3">
      <c r="A6" s="239" t="s">
        <v>94</v>
      </c>
      <c r="B6" s="241"/>
      <c r="C6" s="241"/>
      <c r="D6" s="242"/>
      <c r="J6" s="256" t="s">
        <v>89</v>
      </c>
      <c r="K6" s="258"/>
      <c r="L6" s="260" t="str">
        <f>IF(L4=D4,"-",D4)</f>
        <v>-</v>
      </c>
      <c r="AE6" s="175"/>
    </row>
    <row r="7" spans="1:31" ht="15" customHeight="1" thickBot="1" x14ac:dyDescent="0.35">
      <c r="A7" s="240"/>
      <c r="B7" s="243"/>
      <c r="C7" s="243"/>
      <c r="D7" s="244"/>
      <c r="F7" s="68"/>
      <c r="G7" s="69"/>
      <c r="H7" s="69"/>
      <c r="I7" s="69"/>
      <c r="J7" s="257"/>
      <c r="K7" s="259"/>
      <c r="L7" s="261"/>
      <c r="AE7" s="175"/>
    </row>
    <row r="8" spans="1:31" ht="15" thickBot="1" x14ac:dyDescent="0.35">
      <c r="A8" s="68"/>
      <c r="B8" s="69"/>
      <c r="C8" s="69"/>
      <c r="D8" s="69"/>
      <c r="AE8" s="175"/>
    </row>
    <row r="9" spans="1:31" ht="28.2" thickBot="1" x14ac:dyDescent="0.35">
      <c r="A9" s="70" t="s">
        <v>39</v>
      </c>
      <c r="B9" s="71" t="s">
        <v>40</v>
      </c>
      <c r="C9" s="71" t="s">
        <v>0</v>
      </c>
      <c r="D9" s="72" t="s">
        <v>9</v>
      </c>
      <c r="E9" s="73" t="s">
        <v>7</v>
      </c>
      <c r="F9" s="71" t="s">
        <v>23</v>
      </c>
      <c r="G9" s="71" t="s">
        <v>41</v>
      </c>
      <c r="H9" s="72" t="s">
        <v>42</v>
      </c>
      <c r="I9" s="74" t="s">
        <v>43</v>
      </c>
      <c r="J9" s="75" t="s">
        <v>44</v>
      </c>
      <c r="K9" s="71" t="s">
        <v>72</v>
      </c>
      <c r="L9" s="76" t="s">
        <v>75</v>
      </c>
      <c r="AE9" s="175"/>
    </row>
    <row r="10" spans="1:31" ht="27.6" x14ac:dyDescent="0.3">
      <c r="A10" s="245" t="s">
        <v>45</v>
      </c>
      <c r="B10" s="226" t="s">
        <v>46</v>
      </c>
      <c r="C10" s="77" t="s">
        <v>62</v>
      </c>
      <c r="D10" s="78">
        <f>SUM('Közreműködő munkatársak'!E3:E12)</f>
        <v>0</v>
      </c>
      <c r="E10" s="79" t="s">
        <v>66</v>
      </c>
      <c r="F10" s="80">
        <f>'Közreműködő munkatársak'!L13</f>
        <v>0</v>
      </c>
      <c r="G10" s="80">
        <f>'Közreműködő munkatársak'!N13</f>
        <v>0</v>
      </c>
      <c r="H10" s="81">
        <f>G10*H3/100</f>
        <v>0</v>
      </c>
      <c r="I10" s="82">
        <f>G10*H4/100</f>
        <v>0</v>
      </c>
      <c r="J10" s="83">
        <f>G10*H5/100</f>
        <v>0</v>
      </c>
      <c r="K10" s="84">
        <f>F10-G10</f>
        <v>0</v>
      </c>
      <c r="L10" s="85">
        <f>J10+K10</f>
        <v>0</v>
      </c>
    </row>
    <row r="11" spans="1:31" x14ac:dyDescent="0.3">
      <c r="A11" s="246"/>
      <c r="B11" s="248" t="s">
        <v>79</v>
      </c>
      <c r="C11" s="86" t="s">
        <v>60</v>
      </c>
      <c r="D11" s="87">
        <f>COUNTA('Közreműködő munkatársak'!B17:B26)/2</f>
        <v>0</v>
      </c>
      <c r="E11" s="88" t="s">
        <v>68</v>
      </c>
      <c r="F11" s="89">
        <f>'Közreműködő munkatársak'!H27</f>
        <v>0</v>
      </c>
      <c r="G11" s="89">
        <f>IF(AE3=1,'Közreműködő munkatársak'!F27,'Közreműködő munkatársak'!H27)</f>
        <v>0</v>
      </c>
      <c r="H11" s="90">
        <f>G11*H3/100</f>
        <v>0</v>
      </c>
      <c r="I11" s="91">
        <f>G11*H4/100</f>
        <v>0</v>
      </c>
      <c r="J11" s="92">
        <f>G11*H5/100</f>
        <v>0</v>
      </c>
      <c r="K11" s="93">
        <f t="shared" ref="K11:K22" si="0">F11-G11</f>
        <v>0</v>
      </c>
      <c r="L11" s="94">
        <f>J11+K11</f>
        <v>0</v>
      </c>
    </row>
    <row r="12" spans="1:31" ht="14.4" thickBot="1" x14ac:dyDescent="0.35">
      <c r="A12" s="247"/>
      <c r="B12" s="249"/>
      <c r="C12" s="95" t="s">
        <v>61</v>
      </c>
      <c r="D12" s="96">
        <f>SUM('Közreműködő munkatársak'!N17:N21)</f>
        <v>0</v>
      </c>
      <c r="E12" s="97" t="s">
        <v>67</v>
      </c>
      <c r="F12" s="98">
        <f>'Közreműködő munkatársak'!S22</f>
        <v>0</v>
      </c>
      <c r="G12" s="98">
        <f>IF(AE3=1,'Közreműködő munkatársak'!T22,'Közreműködő munkatársak'!V22)</f>
        <v>0</v>
      </c>
      <c r="H12" s="99">
        <f>G12*H3/100</f>
        <v>0</v>
      </c>
      <c r="I12" s="100">
        <f>G12*H4/100</f>
        <v>0</v>
      </c>
      <c r="J12" s="101">
        <f>G12*H5/100</f>
        <v>0</v>
      </c>
      <c r="K12" s="102">
        <f>F12-G12</f>
        <v>0</v>
      </c>
      <c r="L12" s="103">
        <f t="shared" ref="L12:L22" si="1">J12+K12</f>
        <v>0</v>
      </c>
    </row>
    <row r="13" spans="1:31" x14ac:dyDescent="0.3">
      <c r="A13" s="245" t="s">
        <v>47</v>
      </c>
      <c r="B13" s="226" t="s">
        <v>48</v>
      </c>
      <c r="C13" s="104" t="s">
        <v>59</v>
      </c>
      <c r="D13" s="78">
        <f>SUM(Szolgáltatások!D3:D12)</f>
        <v>0</v>
      </c>
      <c r="E13" s="79" t="s">
        <v>69</v>
      </c>
      <c r="F13" s="105">
        <f>Szolgáltatások!J13</f>
        <v>0</v>
      </c>
      <c r="G13" s="105">
        <f>IF(AE3=1,Szolgáltatások!H13,Szolgáltatások!J13)</f>
        <v>0</v>
      </c>
      <c r="H13" s="106">
        <f>G13*H3/100</f>
        <v>0</v>
      </c>
      <c r="I13" s="107">
        <f>G13*H4/100</f>
        <v>0</v>
      </c>
      <c r="J13" s="108">
        <f>G13*H5/100</f>
        <v>0</v>
      </c>
      <c r="K13" s="84">
        <f t="shared" si="0"/>
        <v>0</v>
      </c>
      <c r="L13" s="85">
        <f t="shared" si="1"/>
        <v>0</v>
      </c>
    </row>
    <row r="14" spans="1:31" x14ac:dyDescent="0.3">
      <c r="A14" s="246"/>
      <c r="B14" s="227" t="s">
        <v>49</v>
      </c>
      <c r="C14" s="86" t="s">
        <v>73</v>
      </c>
      <c r="D14" s="109">
        <f>SUM(Szolgáltatások!D17:D26)</f>
        <v>0</v>
      </c>
      <c r="E14" s="88" t="s">
        <v>69</v>
      </c>
      <c r="F14" s="89">
        <f>Szolgáltatások!J27</f>
        <v>0</v>
      </c>
      <c r="G14" s="89">
        <f>IF(AE3=1,Szolgáltatások!H27,Szolgáltatások!J27)</f>
        <v>0</v>
      </c>
      <c r="H14" s="90">
        <f>G14*H3/100</f>
        <v>0</v>
      </c>
      <c r="I14" s="91">
        <f>G14*H4/100</f>
        <v>0</v>
      </c>
      <c r="J14" s="92">
        <f>G14*H5/100</f>
        <v>0</v>
      </c>
      <c r="K14" s="93">
        <f t="shared" si="0"/>
        <v>0</v>
      </c>
      <c r="L14" s="94">
        <f t="shared" si="1"/>
        <v>0</v>
      </c>
    </row>
    <row r="15" spans="1:31" ht="28.2" customHeight="1" x14ac:dyDescent="0.3">
      <c r="A15" s="246"/>
      <c r="B15" s="227" t="s">
        <v>50</v>
      </c>
      <c r="C15" s="86" t="s">
        <v>58</v>
      </c>
      <c r="D15" s="109">
        <f>COUNTA('Bérleti díjak'!B2:B6)</f>
        <v>0</v>
      </c>
      <c r="E15" s="88" t="s">
        <v>69</v>
      </c>
      <c r="F15" s="89">
        <f>'Bérleti díjak'!J7</f>
        <v>0</v>
      </c>
      <c r="G15" s="89">
        <f>IF(AE3=1,'Bérleti díjak'!H7,'Bérleti díjak'!J7)</f>
        <v>0</v>
      </c>
      <c r="H15" s="90">
        <f>G15*H3/100</f>
        <v>0</v>
      </c>
      <c r="I15" s="91">
        <f>G15*H4/100</f>
        <v>0</v>
      </c>
      <c r="J15" s="92">
        <f>G15*H5/100</f>
        <v>0</v>
      </c>
      <c r="K15" s="93">
        <f t="shared" si="0"/>
        <v>0</v>
      </c>
      <c r="L15" s="94">
        <f t="shared" si="1"/>
        <v>0</v>
      </c>
    </row>
    <row r="16" spans="1:31" x14ac:dyDescent="0.3">
      <c r="A16" s="246"/>
      <c r="B16" s="255" t="s">
        <v>51</v>
      </c>
      <c r="C16" s="86" t="s">
        <v>11</v>
      </c>
      <c r="D16" s="109">
        <f>'Kötelező nyilvánosság'!D2</f>
        <v>0</v>
      </c>
      <c r="E16" s="88" t="s">
        <v>74</v>
      </c>
      <c r="F16" s="89">
        <f>'Kötelező nyilvánosság'!J2</f>
        <v>0</v>
      </c>
      <c r="G16" s="89">
        <f>IF(AE3=1,'Kötelező nyilvánosság'!H2,'Kötelező nyilvánosság'!J2)</f>
        <v>0</v>
      </c>
      <c r="H16" s="90">
        <f>G16*H3/100</f>
        <v>0</v>
      </c>
      <c r="I16" s="91">
        <f>G16*H4/100</f>
        <v>0</v>
      </c>
      <c r="J16" s="92">
        <f>G16*H5/100</f>
        <v>0</v>
      </c>
      <c r="K16" s="93">
        <f t="shared" si="0"/>
        <v>0</v>
      </c>
      <c r="L16" s="94">
        <f t="shared" si="1"/>
        <v>0</v>
      </c>
    </row>
    <row r="17" spans="1:12" x14ac:dyDescent="0.3">
      <c r="A17" s="246"/>
      <c r="B17" s="255"/>
      <c r="C17" s="86" t="s">
        <v>57</v>
      </c>
      <c r="D17" s="109">
        <f>'Kötelező nyilvánosság'!D3</f>
        <v>0</v>
      </c>
      <c r="E17" s="88" t="s">
        <v>74</v>
      </c>
      <c r="F17" s="89">
        <f>'Kötelező nyilvánosság'!J3</f>
        <v>0</v>
      </c>
      <c r="G17" s="89">
        <f>IF(AE3=1,'Kötelező nyilvánosság'!H3,'Kötelező nyilvánosság'!J3)</f>
        <v>0</v>
      </c>
      <c r="H17" s="90">
        <f>G17*H3/100</f>
        <v>0</v>
      </c>
      <c r="I17" s="91">
        <f>G17*H4/100</f>
        <v>0</v>
      </c>
      <c r="J17" s="92">
        <f>G17*H5/100</f>
        <v>0</v>
      </c>
      <c r="K17" s="93">
        <f t="shared" si="0"/>
        <v>0</v>
      </c>
      <c r="L17" s="94">
        <f t="shared" si="1"/>
        <v>0</v>
      </c>
    </row>
    <row r="18" spans="1:12" ht="14.4" thickBot="1" x14ac:dyDescent="0.35">
      <c r="A18" s="247"/>
      <c r="B18" s="254"/>
      <c r="C18" s="95" t="s">
        <v>13</v>
      </c>
      <c r="D18" s="109">
        <f>'Kötelező nyilvánosság'!D4</f>
        <v>0</v>
      </c>
      <c r="E18" s="97" t="s">
        <v>74</v>
      </c>
      <c r="F18" s="98">
        <f>'Kötelező nyilvánosság'!J4</f>
        <v>0</v>
      </c>
      <c r="G18" s="98">
        <f>IF(AE3=1,'Kötelező nyilvánosság'!H4,'Kötelező nyilvánosság'!J4)</f>
        <v>0</v>
      </c>
      <c r="H18" s="99">
        <f>G18*H3/100</f>
        <v>0</v>
      </c>
      <c r="I18" s="100">
        <f>G18*H4/100</f>
        <v>0</v>
      </c>
      <c r="J18" s="101">
        <f>G18*H5/100</f>
        <v>0</v>
      </c>
      <c r="K18" s="102">
        <f t="shared" si="0"/>
        <v>0</v>
      </c>
      <c r="L18" s="103">
        <f t="shared" si="1"/>
        <v>0</v>
      </c>
    </row>
    <row r="19" spans="1:12" x14ac:dyDescent="0.3">
      <c r="A19" s="245" t="s">
        <v>52</v>
      </c>
      <c r="B19" s="253" t="s">
        <v>80</v>
      </c>
      <c r="C19" s="104" t="s">
        <v>56</v>
      </c>
      <c r="D19" s="78">
        <f>SUM('Eszközök és immat. javak'!D3:D12)</f>
        <v>0</v>
      </c>
      <c r="E19" s="79" t="s">
        <v>74</v>
      </c>
      <c r="F19" s="105">
        <f>'Eszközök és immat. javak'!K13</f>
        <v>0</v>
      </c>
      <c r="G19" s="105">
        <f>IF(AE3=1,'Eszközök és immat. javak'!L13,'Eszközök és immat. javak'!N13)</f>
        <v>0</v>
      </c>
      <c r="H19" s="106">
        <f>G19*H3/100</f>
        <v>0</v>
      </c>
      <c r="I19" s="107">
        <f>G19*H4/100</f>
        <v>0</v>
      </c>
      <c r="J19" s="108">
        <f>G19*H5/100</f>
        <v>0</v>
      </c>
      <c r="K19" s="84">
        <f t="shared" si="0"/>
        <v>0</v>
      </c>
      <c r="L19" s="85">
        <f t="shared" si="1"/>
        <v>0</v>
      </c>
    </row>
    <row r="20" spans="1:12" ht="14.4" thickBot="1" x14ac:dyDescent="0.35">
      <c r="A20" s="247"/>
      <c r="B20" s="254"/>
      <c r="C20" s="95" t="s">
        <v>27</v>
      </c>
      <c r="D20" s="96">
        <f>SUM('Eszközök és immat. javak'!D17:D26)</f>
        <v>0</v>
      </c>
      <c r="E20" s="97" t="s">
        <v>74</v>
      </c>
      <c r="F20" s="98">
        <f>'Eszközök és immat. javak'!J27</f>
        <v>0</v>
      </c>
      <c r="G20" s="98">
        <f>IF(AE3=1,'Eszközök és immat. javak'!H27,'Eszközök és immat. javak'!J27)</f>
        <v>0</v>
      </c>
      <c r="H20" s="99">
        <f>G20*H3/100</f>
        <v>0</v>
      </c>
      <c r="I20" s="100">
        <f>G20*H4/100</f>
        <v>0</v>
      </c>
      <c r="J20" s="101">
        <f>G20*H5/100</f>
        <v>0</v>
      </c>
      <c r="K20" s="102">
        <f>F20-G20</f>
        <v>0</v>
      </c>
      <c r="L20" s="103">
        <f t="shared" si="1"/>
        <v>0</v>
      </c>
    </row>
    <row r="21" spans="1:12" ht="28.2" thickBot="1" x14ac:dyDescent="0.35">
      <c r="A21" s="110" t="s">
        <v>53</v>
      </c>
      <c r="B21" s="111" t="s">
        <v>54</v>
      </c>
      <c r="C21" s="112" t="s">
        <v>55</v>
      </c>
      <c r="D21" s="113">
        <f>COUNTA(Anyagköltség!B2:B11)</f>
        <v>0</v>
      </c>
      <c r="E21" s="114" t="s">
        <v>74</v>
      </c>
      <c r="F21" s="115">
        <f>Anyagköltség!J12</f>
        <v>0</v>
      </c>
      <c r="G21" s="115">
        <f>IF(AE3=1,Anyagköltség!H12,Anyagköltség!J12)</f>
        <v>0</v>
      </c>
      <c r="H21" s="116">
        <f>G21*H3/100</f>
        <v>0</v>
      </c>
      <c r="I21" s="117">
        <f>G21*H4/100</f>
        <v>0</v>
      </c>
      <c r="J21" s="118">
        <f>G21*H5/100</f>
        <v>0</v>
      </c>
      <c r="K21" s="119">
        <f t="shared" si="0"/>
        <v>0</v>
      </c>
      <c r="L21" s="120">
        <f t="shared" si="1"/>
        <v>0</v>
      </c>
    </row>
    <row r="22" spans="1:12" ht="14.4" thickBot="1" x14ac:dyDescent="0.35">
      <c r="A22" s="250" t="s">
        <v>8</v>
      </c>
      <c r="B22" s="251"/>
      <c r="C22" s="251"/>
      <c r="D22" s="251"/>
      <c r="E22" s="252"/>
      <c r="F22" s="121">
        <f>SUM(F10:F21)</f>
        <v>0</v>
      </c>
      <c r="G22" s="121">
        <f t="shared" ref="G22:I22" si="2">SUM(G10:G21)</f>
        <v>0</v>
      </c>
      <c r="H22" s="122">
        <f>SUM(H10:H21)</f>
        <v>0</v>
      </c>
      <c r="I22" s="123">
        <f t="shared" si="2"/>
        <v>0</v>
      </c>
      <c r="J22" s="124">
        <f>SUM(J10:J21)</f>
        <v>0</v>
      </c>
      <c r="K22" s="121">
        <f t="shared" si="0"/>
        <v>0</v>
      </c>
      <c r="L22" s="125">
        <f t="shared" si="1"/>
        <v>0</v>
      </c>
    </row>
  </sheetData>
  <sheetProtection algorithmName="SHA-512" hashValue="p25WmpcoGDGUaKyZzAaHSsrU9u9UGZNmgJODOhZnNTh/z0NTdPuOHQszKJlE63PwVVRNgN/R5GiNA0oJOo1xSg==" saltValue="BofokIlp3so/ED3J5ByKqA==" spinCount="100000" sheet="1" formatColumns="0"/>
  <mergeCells count="18">
    <mergeCell ref="J6:J7"/>
    <mergeCell ref="K6:K7"/>
    <mergeCell ref="L6:L7"/>
    <mergeCell ref="J2:J3"/>
    <mergeCell ref="K2:K3"/>
    <mergeCell ref="L2:L3"/>
    <mergeCell ref="J4:J5"/>
    <mergeCell ref="K4:K5"/>
    <mergeCell ref="L4:L5"/>
    <mergeCell ref="A6:A7"/>
    <mergeCell ref="B6:D7"/>
    <mergeCell ref="A10:A12"/>
    <mergeCell ref="B11:B12"/>
    <mergeCell ref="A22:E22"/>
    <mergeCell ref="A19:A20"/>
    <mergeCell ref="B19:B20"/>
    <mergeCell ref="A13:A18"/>
    <mergeCell ref="B16:B18"/>
  </mergeCells>
  <dataValidations count="2">
    <dataValidation type="list" allowBlank="1" showInputMessage="1" showErrorMessage="1" sqref="G7" xr:uid="{00000000-0002-0000-0000-000000000000}">
      <formula1>$AE$2:$AE$2</formula1>
    </dataValidation>
    <dataValidation type="list" allowBlank="1" showInputMessage="1" showErrorMessage="1" sqref="B6:D7" xr:uid="{00000000-0002-0000-0000-000001000000}">
      <formula1>$AE$1:$AE$2</formula1>
    </dataValidation>
  </dataValidations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zoomScale="80" zoomScaleNormal="80" zoomScaleSheetLayoutView="80" workbookViewId="0"/>
  </sheetViews>
  <sheetFormatPr defaultRowHeight="14.4" x14ac:dyDescent="0.3"/>
  <cols>
    <col min="1" max="1" width="85.77734375" style="178" bestFit="1" customWidth="1"/>
    <col min="2" max="2" width="63.88671875" style="178" bestFit="1" customWidth="1"/>
    <col min="3" max="3" width="60.5546875" style="178" bestFit="1" customWidth="1"/>
    <col min="4" max="4" width="20" style="178" bestFit="1" customWidth="1"/>
    <col min="5" max="5" width="10.44140625" style="179" bestFit="1" customWidth="1"/>
    <col min="6" max="6" width="13.33203125" style="179" bestFit="1" customWidth="1"/>
    <col min="7" max="7" width="13.33203125" style="176" bestFit="1" customWidth="1"/>
    <col min="8" max="8" width="19.33203125" style="176" bestFit="1" customWidth="1"/>
    <col min="9" max="9" width="15.21875" style="176" bestFit="1" customWidth="1"/>
    <col min="10" max="10" width="15.77734375" style="176" bestFit="1" customWidth="1"/>
    <col min="11" max="11" width="11.33203125" style="176" bestFit="1" customWidth="1"/>
    <col min="12" max="12" width="24.109375" style="176" bestFit="1" customWidth="1"/>
    <col min="13" max="13" width="19" style="176" bestFit="1" customWidth="1"/>
    <col min="14" max="16384" width="8.88671875" style="176"/>
  </cols>
  <sheetData>
    <row r="1" spans="1:13" s="179" customFormat="1" ht="15" thickBot="1" x14ac:dyDescent="0.35">
      <c r="A1" s="189"/>
      <c r="B1" s="189" t="s">
        <v>39</v>
      </c>
      <c r="C1" s="189" t="s">
        <v>40</v>
      </c>
      <c r="D1" s="189" t="s">
        <v>0</v>
      </c>
      <c r="E1" s="190" t="s">
        <v>9</v>
      </c>
      <c r="F1" s="191" t="s">
        <v>7</v>
      </c>
      <c r="G1" s="189" t="s">
        <v>23</v>
      </c>
      <c r="H1" s="189" t="s">
        <v>41</v>
      </c>
      <c r="I1" s="192" t="s">
        <v>42</v>
      </c>
      <c r="J1" s="193" t="s">
        <v>43</v>
      </c>
      <c r="K1" s="191" t="s">
        <v>44</v>
      </c>
      <c r="L1" s="189" t="s">
        <v>72</v>
      </c>
      <c r="M1" s="189" t="s">
        <v>75</v>
      </c>
    </row>
    <row r="2" spans="1:13" x14ac:dyDescent="0.3">
      <c r="A2" s="268" t="s">
        <v>104</v>
      </c>
      <c r="B2" s="268" t="s">
        <v>45</v>
      </c>
      <c r="C2" s="181" t="s">
        <v>46</v>
      </c>
      <c r="D2" s="181" t="s">
        <v>62</v>
      </c>
      <c r="E2" s="194">
        <f>SUMIF('Közreműködő munkatársak'!O3:O12,'Közreműködő munkatársak'!AL16,'Közreműködő munkatársak'!E3:E12)</f>
        <v>0</v>
      </c>
      <c r="F2" s="195" t="str">
        <f>Költségvetés!E10</f>
        <v>Hónap</v>
      </c>
      <c r="G2" s="196">
        <f>SUMIF('Közreműködő munkatársak'!O3:O12,'Közreműködő munkatársak'!AL16,'Közreműködő munkatársak'!L3:L12)</f>
        <v>0</v>
      </c>
      <c r="H2" s="196">
        <f>SUMIF('Közreműködő munkatársak'!O3:O12,'Közreműködő munkatársak'!AL16,'Közreműködő munkatársak'!N3:N12)</f>
        <v>0</v>
      </c>
      <c r="I2" s="197">
        <f>H2*Költségvetés!H3/100</f>
        <v>0</v>
      </c>
      <c r="J2" s="198">
        <f>H2*Költségvetés!H4/100</f>
        <v>0</v>
      </c>
      <c r="K2" s="198">
        <f>H2*Költségvetés!H5/100</f>
        <v>0</v>
      </c>
      <c r="L2" s="196">
        <f>G2-H2</f>
        <v>0</v>
      </c>
      <c r="M2" s="196">
        <f>L2+K2</f>
        <v>0</v>
      </c>
    </row>
    <row r="3" spans="1:13" ht="14.4" customHeight="1" x14ac:dyDescent="0.3">
      <c r="A3" s="269"/>
      <c r="B3" s="269"/>
      <c r="C3" s="275" t="s">
        <v>108</v>
      </c>
      <c r="D3" s="185" t="s">
        <v>60</v>
      </c>
      <c r="E3" s="187">
        <f>SUMIF('Közreműködő munkatársak'!I17:I26,'Közreműködő munkatársak'!AL16,'Közreműködő munkatársak'!AL6:AL15)</f>
        <v>0</v>
      </c>
      <c r="F3" s="184" t="str">
        <f>Költségvetés!E11</f>
        <v>Kiutazás</v>
      </c>
      <c r="G3" s="182">
        <f>SUMIF('Közreműködő munkatársak'!I17:I26,'Közreműködő munkatársak'!AL16,'Közreműködő munkatársak'!H17:H26)</f>
        <v>0</v>
      </c>
      <c r="H3" s="182">
        <f>IF(Költségvetés!B6=Költségvetés!AE1,SUMIF('Közreműködő munkatársak'!I17:I26,'Közreműködő munkatársak'!AL16,'Közreműködő munkatársak'!F17:F26),SUMIF('Közreműködő munkatársak'!I17:I26,'Közreműködő munkatársak'!AL16,'Közreműködő munkatársak'!H17:H26))</f>
        <v>0</v>
      </c>
      <c r="I3" s="183">
        <f>H3*Költségvetés!H3/100</f>
        <v>0</v>
      </c>
      <c r="J3" s="180">
        <f>H3*Költségvetés!H4/100</f>
        <v>0</v>
      </c>
      <c r="K3" s="180">
        <f>H3*Költségvetés!H5/100</f>
        <v>0</v>
      </c>
      <c r="L3" s="182">
        <f>G3-H3</f>
        <v>0</v>
      </c>
      <c r="M3" s="182">
        <f>L3+K3</f>
        <v>0</v>
      </c>
    </row>
    <row r="4" spans="1:13" ht="14.4" customHeight="1" x14ac:dyDescent="0.3">
      <c r="A4" s="269"/>
      <c r="B4" s="269"/>
      <c r="C4" s="274"/>
      <c r="D4" s="185" t="s">
        <v>61</v>
      </c>
      <c r="E4" s="187">
        <f>SUMIF('Közreműködő munkatársak'!W17:W21,'Közreműködő munkatársak'!AL16,'Közreműködő munkatársak'!N17:N21)</f>
        <v>0</v>
      </c>
      <c r="F4" s="184" t="str">
        <f>Költségvetés!E12</f>
        <v>Éjszaka</v>
      </c>
      <c r="G4" s="182">
        <f>SUMIF('Közreműködő munkatársak'!W17:W21,'Közreműködő munkatársak'!AL16,'Közreműködő munkatársak'!S17:S21)</f>
        <v>0</v>
      </c>
      <c r="H4" s="182">
        <f>IF(Költségvetés!B6=Költségvetés!AE1,SUMIF('Közreműködő munkatársak'!W17:W21,'Közreműködő munkatársak'!AL16,'Közreműködő munkatársak'!T17:T21),SUMIF('Közreműködő munkatársak'!W17:W21,'Közreműködő munkatársak'!AL16,'Közreműködő munkatársak'!V17:V21))</f>
        <v>0</v>
      </c>
      <c r="I4" s="183">
        <f>H4*Költségvetés!H3/100</f>
        <v>0</v>
      </c>
      <c r="J4" s="180">
        <f>H4*Költségvetés!H4/100</f>
        <v>0</v>
      </c>
      <c r="K4" s="180">
        <f>H4*Költségvetés!H5/100</f>
        <v>0</v>
      </c>
      <c r="L4" s="182">
        <f t="shared" ref="L4:L6" si="0">G4-H4</f>
        <v>0</v>
      </c>
      <c r="M4" s="182">
        <f>L4+K4</f>
        <v>0</v>
      </c>
    </row>
    <row r="5" spans="1:13" ht="14.4" customHeight="1" x14ac:dyDescent="0.3">
      <c r="A5" s="269"/>
      <c r="B5" s="269"/>
      <c r="C5" s="185" t="s">
        <v>49</v>
      </c>
      <c r="D5" s="185" t="s">
        <v>73</v>
      </c>
      <c r="E5" s="187">
        <f>SUMIF(Szolgáltatások!K17:K26,Szolgáltatások!AE1,Szolgáltatások!D17:D26)</f>
        <v>0</v>
      </c>
      <c r="F5" s="184" t="str">
        <f>Költségvetés!E14</f>
        <v>Szolgáltatás</v>
      </c>
      <c r="G5" s="182">
        <f>SUMIF(Szolgáltatások!K17:K26,Szolgáltatások!AE1,Szolgáltatások!J17:J26)</f>
        <v>0</v>
      </c>
      <c r="H5" s="182">
        <f>IF(Költségvetés!B6=Költségvetés!AE1,SUMIF(Szolgáltatások!K17:K26,Szolgáltatások!AE1,Szolgáltatások!H17:H26),SUMIF(Szolgáltatások!K17:K26,Szolgáltatások!AE1,Szolgáltatások!J17:J26))</f>
        <v>0</v>
      </c>
      <c r="I5" s="183">
        <f>H5*Költségvetés!H3/100</f>
        <v>0</v>
      </c>
      <c r="J5" s="180">
        <f>H5*Költségvetés!H4/100</f>
        <v>0</v>
      </c>
      <c r="K5" s="180">
        <f>H5*Költségvetés!H5/100</f>
        <v>0</v>
      </c>
      <c r="L5" s="182">
        <f t="shared" si="0"/>
        <v>0</v>
      </c>
      <c r="M5" s="182">
        <f>L5+K5</f>
        <v>0</v>
      </c>
    </row>
    <row r="6" spans="1:13" ht="15" thickBot="1" x14ac:dyDescent="0.35">
      <c r="A6" s="274"/>
      <c r="B6" s="274"/>
      <c r="C6" s="185" t="s">
        <v>50</v>
      </c>
      <c r="D6" s="185" t="s">
        <v>58</v>
      </c>
      <c r="E6" s="187">
        <f>SUMIF('Bérleti díjak'!K2:K6,'Bérleti díjak'!AE7,'Bérleti díjak'!AE2:AE6)</f>
        <v>0</v>
      </c>
      <c r="F6" s="184" t="str">
        <f>Költségvetés!E15</f>
        <v>Szolgáltatás</v>
      </c>
      <c r="G6" s="182">
        <f>SUMIF('Bérleti díjak'!K2:K6,'Bérleti díjak'!AE7,'Bérleti díjak'!J2:J6)</f>
        <v>0</v>
      </c>
      <c r="H6" s="182">
        <f>IF(Költségvetés!B6=Költségvetés!AE1,SUMIF('Bérleti díjak'!K2:K6,'Bérleti díjak'!AE7,'Bérleti díjak'!H2:H6),SUMIF('Bérleti díjak'!K2:K6,'Bérleti díjak'!AE7,'Bérleti díjak'!J2:J6))</f>
        <v>0</v>
      </c>
      <c r="I6" s="183">
        <f>H6*Költségvetés!H3/100</f>
        <v>0</v>
      </c>
      <c r="J6" s="180">
        <f>H6*Költségvetés!H4/100</f>
        <v>0</v>
      </c>
      <c r="K6" s="180">
        <f>H6*Költségvetés!H5/100</f>
        <v>0</v>
      </c>
      <c r="L6" s="182">
        <f t="shared" si="0"/>
        <v>0</v>
      </c>
      <c r="M6" s="182">
        <f>L6+K6</f>
        <v>0</v>
      </c>
    </row>
    <row r="7" spans="1:13" ht="15" thickBot="1" x14ac:dyDescent="0.35">
      <c r="A7" s="271" t="s">
        <v>110</v>
      </c>
      <c r="B7" s="272"/>
      <c r="C7" s="272"/>
      <c r="D7" s="272"/>
      <c r="E7" s="272"/>
      <c r="F7" s="273"/>
      <c r="G7" s="204">
        <f t="shared" ref="G7:M7" si="1">SUM(G2:G6)</f>
        <v>0</v>
      </c>
      <c r="H7" s="204">
        <f t="shared" si="1"/>
        <v>0</v>
      </c>
      <c r="I7" s="205">
        <f t="shared" si="1"/>
        <v>0</v>
      </c>
      <c r="J7" s="206">
        <f t="shared" si="1"/>
        <v>0</v>
      </c>
      <c r="K7" s="206">
        <f t="shared" si="1"/>
        <v>0</v>
      </c>
      <c r="L7" s="204">
        <f t="shared" si="1"/>
        <v>0</v>
      </c>
      <c r="M7" s="204">
        <f t="shared" si="1"/>
        <v>0</v>
      </c>
    </row>
    <row r="8" spans="1:13" x14ac:dyDescent="0.3">
      <c r="A8" s="268" t="s">
        <v>105</v>
      </c>
      <c r="B8" s="268" t="s">
        <v>45</v>
      </c>
      <c r="C8" s="181" t="s">
        <v>46</v>
      </c>
      <c r="D8" s="181" t="s">
        <v>62</v>
      </c>
      <c r="E8" s="194">
        <f>SUMIF('Közreműködő munkatársak'!O3:O12,'Közreműködő munkatársak'!AL17,'Közreműködő munkatársak'!E3:E12)</f>
        <v>0</v>
      </c>
      <c r="F8" s="195" t="str">
        <f>Költségvetés!E10</f>
        <v>Hónap</v>
      </c>
      <c r="G8" s="196">
        <f>SUMIF('Közreműködő munkatársak'!O3:O12,'Közreműködő munkatársak'!AL17,'Közreműködő munkatársak'!L3:L12)</f>
        <v>0</v>
      </c>
      <c r="H8" s="196">
        <f>SUMIF('Közreműködő munkatársak'!O3:O12,'Közreműködő munkatársak'!AL17,'Közreműködő munkatársak'!N3:N12)</f>
        <v>0</v>
      </c>
      <c r="I8" s="197">
        <f>H8*Költségvetés!H3/100</f>
        <v>0</v>
      </c>
      <c r="J8" s="198">
        <f>H8*Költségvetés!H4/100</f>
        <v>0</v>
      </c>
      <c r="K8" s="198">
        <f>H8*Költségvetés!H5/100</f>
        <v>0</v>
      </c>
      <c r="L8" s="196">
        <f>G8-H8</f>
        <v>0</v>
      </c>
      <c r="M8" s="196">
        <f t="shared" ref="M8:M13" si="2">L8+K8</f>
        <v>0</v>
      </c>
    </row>
    <row r="9" spans="1:13" ht="14.4" customHeight="1" x14ac:dyDescent="0.3">
      <c r="A9" s="269"/>
      <c r="B9" s="269"/>
      <c r="C9" s="275" t="s">
        <v>108</v>
      </c>
      <c r="D9" s="185" t="s">
        <v>60</v>
      </c>
      <c r="E9" s="187">
        <f>SUMIF('Közreműködő munkatársak'!I17:I26,'Közreműködő munkatársak'!AL17,'Közreműködő munkatársak'!AL6:AL15)</f>
        <v>0</v>
      </c>
      <c r="F9" s="184" t="str">
        <f>Költségvetés!E11</f>
        <v>Kiutazás</v>
      </c>
      <c r="G9" s="182">
        <f>SUMIF('Közreműködő munkatársak'!I17:I26,'Közreműködő munkatársak'!AL17,'Közreműködő munkatársak'!H17:H26)</f>
        <v>0</v>
      </c>
      <c r="H9" s="182">
        <f>IF(Költségvetés!B6=Költségvetés!AE1,SUMIF('Közreműködő munkatársak'!I17:I26,'Közreműködő munkatársak'!AL17,'Közreműködő munkatársak'!F17:F26),SUMIF('Közreműködő munkatársak'!I17:I26,'Közreműködő munkatársak'!AL17,'Közreműködő munkatársak'!H17:H26))</f>
        <v>0</v>
      </c>
      <c r="I9" s="183">
        <f>H9*Költségvetés!H3/100</f>
        <v>0</v>
      </c>
      <c r="J9" s="180">
        <f>H9*Költségvetés!H4/100</f>
        <v>0</v>
      </c>
      <c r="K9" s="180">
        <f>H9*Költségvetés!H5/100</f>
        <v>0</v>
      </c>
      <c r="L9" s="182">
        <f>G9-H9</f>
        <v>0</v>
      </c>
      <c r="M9" s="182">
        <f t="shared" si="2"/>
        <v>0</v>
      </c>
    </row>
    <row r="10" spans="1:13" x14ac:dyDescent="0.3">
      <c r="A10" s="269"/>
      <c r="B10" s="274"/>
      <c r="C10" s="274"/>
      <c r="D10" s="185" t="s">
        <v>61</v>
      </c>
      <c r="E10" s="187">
        <f>SUMIF('Közreműködő munkatársak'!W17:W21,'Közreműködő munkatársak'!AL17,'Közreműködő munkatársak'!N17:N21)</f>
        <v>0</v>
      </c>
      <c r="F10" s="184" t="str">
        <f>Költségvetés!E12</f>
        <v>Éjszaka</v>
      </c>
      <c r="G10" s="182">
        <f>SUMIF('Közreműködő munkatársak'!W17:W21,'Közreműködő munkatársak'!AL17,'Közreműködő munkatársak'!S17:S21)</f>
        <v>0</v>
      </c>
      <c r="H10" s="182">
        <f>IF(Költségvetés!B6=Költségvetés!AE1,SUMIF('Közreműködő munkatársak'!W17:W21,'Közreműködő munkatársak'!AL17,'Közreműködő munkatársak'!T17:T21),SUMIF('Közreműködő munkatársak'!W17:W21,'Közreműködő munkatársak'!AL17,'Közreműködő munkatársak'!V17:V21))</f>
        <v>0</v>
      </c>
      <c r="I10" s="183">
        <f>H10*Költségvetés!H3/100</f>
        <v>0</v>
      </c>
      <c r="J10" s="180">
        <f>H10*Költségvetés!H4/100</f>
        <v>0</v>
      </c>
      <c r="K10" s="180">
        <f>H10*Költségvetés!H5/100</f>
        <v>0</v>
      </c>
      <c r="L10" s="182">
        <f t="shared" ref="L10:L13" si="3">G10-H10</f>
        <v>0</v>
      </c>
      <c r="M10" s="182">
        <f t="shared" si="2"/>
        <v>0</v>
      </c>
    </row>
    <row r="11" spans="1:13" ht="14.4" customHeight="1" x14ac:dyDescent="0.3">
      <c r="A11" s="269"/>
      <c r="B11" s="275" t="s">
        <v>47</v>
      </c>
      <c r="C11" s="185" t="s">
        <v>48</v>
      </c>
      <c r="D11" s="185" t="s">
        <v>59</v>
      </c>
      <c r="E11" s="187">
        <f>SUMIF(Szolgáltatások!K3:K12,Szolgáltatások!AE2,Szolgáltatások!D3:D12)</f>
        <v>0</v>
      </c>
      <c r="F11" s="184" t="str">
        <f>Költségvetés!E13</f>
        <v>Szolgáltatás</v>
      </c>
      <c r="G11" s="182">
        <f>SUMIF(Szolgáltatások!K3:K12,Szolgáltatások!AE2,Szolgáltatások!J3:J12)</f>
        <v>0</v>
      </c>
      <c r="H11" s="182">
        <f>IF(Költségvetés!B6=Költségvetés!AE1,SUMIF(Szolgáltatások!K3:K12,Szolgáltatások!AE2,Szolgáltatások!H3:H12),SUMIF(Szolgáltatások!K3:K12,Szolgáltatások!AE2,Szolgáltatások!J3:J12))</f>
        <v>0</v>
      </c>
      <c r="I11" s="183">
        <f>H11*Költségvetés!H3/100</f>
        <v>0</v>
      </c>
      <c r="J11" s="180">
        <f>H11*Költségvetés!H4/100</f>
        <v>0</v>
      </c>
      <c r="K11" s="180">
        <f>H11*Költségvetés!H5/100</f>
        <v>0</v>
      </c>
      <c r="L11" s="182">
        <f t="shared" si="3"/>
        <v>0</v>
      </c>
      <c r="M11" s="182">
        <f t="shared" si="2"/>
        <v>0</v>
      </c>
    </row>
    <row r="12" spans="1:13" x14ac:dyDescent="0.3">
      <c r="A12" s="269"/>
      <c r="B12" s="274"/>
      <c r="C12" s="185" t="s">
        <v>49</v>
      </c>
      <c r="D12" s="185" t="s">
        <v>73</v>
      </c>
      <c r="E12" s="187">
        <f>SUMIF(Szolgáltatások!K17:K26,Szolgáltatások!AE2,Szolgáltatások!D17:D26)</f>
        <v>0</v>
      </c>
      <c r="F12" s="184" t="str">
        <f>Költségvetés!E14</f>
        <v>Szolgáltatás</v>
      </c>
      <c r="G12" s="182">
        <f>SUMIF(Szolgáltatások!K17:K26,Szolgáltatások!AE2,Szolgáltatások!J17:J26)</f>
        <v>0</v>
      </c>
      <c r="H12" s="182">
        <f>IF(Költségvetés!B6=Költségvetés!AE1,SUMIF(Szolgáltatások!K17:K26,Szolgáltatások!AE2,Szolgáltatások!H17:H26),SUMIF(Szolgáltatások!K17:K26,Szolgáltatások!AE2,Szolgáltatások!J17:J26))</f>
        <v>0</v>
      </c>
      <c r="I12" s="183">
        <f>H12*Költségvetés!H3/100</f>
        <v>0</v>
      </c>
      <c r="J12" s="180">
        <f>H12*Költségvetés!H4/100</f>
        <v>0</v>
      </c>
      <c r="K12" s="180">
        <f>H12*Költségvetés!H5/100</f>
        <v>0</v>
      </c>
      <c r="L12" s="182">
        <f t="shared" si="3"/>
        <v>0</v>
      </c>
      <c r="M12" s="182">
        <f t="shared" si="2"/>
        <v>0</v>
      </c>
    </row>
    <row r="13" spans="1:13" s="208" customFormat="1" ht="15" thickBot="1" x14ac:dyDescent="0.35">
      <c r="A13" s="270"/>
      <c r="B13" s="185" t="s">
        <v>52</v>
      </c>
      <c r="C13" s="185" t="s">
        <v>109</v>
      </c>
      <c r="D13" s="185" t="s">
        <v>56</v>
      </c>
      <c r="E13" s="187">
        <f>SUMIF('Eszközök és immat. javak'!O3:O12,'Eszközök és immat. javak'!AE1,'Eszközök és immat. javak'!D3:D12)</f>
        <v>0</v>
      </c>
      <c r="F13" s="184" t="str">
        <f>Költségvetés!E19</f>
        <v>Darab</v>
      </c>
      <c r="G13" s="182">
        <f>SUMIF('Eszközök és immat. javak'!O3:O12,'Eszközök és immat. javak'!AE1,'Eszközök és immat. javak'!K3:K12)</f>
        <v>0</v>
      </c>
      <c r="H13" s="182">
        <f>IF(Költségvetés!B6=Költségvetés!AE1,SUMIF('Eszközök és immat. javak'!O3:O12,'Eszközök és immat. javak'!AE1,'Eszközök és immat. javak'!L3:L12),SUMIF('Eszközök és immat. javak'!O3:O12,'Eszközök és immat. javak'!AE1,'Eszközök és immat. javak'!N3:N12))</f>
        <v>0</v>
      </c>
      <c r="I13" s="183">
        <f>H13*Költségvetés!H3/100</f>
        <v>0</v>
      </c>
      <c r="J13" s="180">
        <f>H13*Költségvetés!H4/100</f>
        <v>0</v>
      </c>
      <c r="K13" s="180">
        <f>H13*Költségvetés!H5/100</f>
        <v>0</v>
      </c>
      <c r="L13" s="182">
        <f t="shared" si="3"/>
        <v>0</v>
      </c>
      <c r="M13" s="182">
        <f t="shared" si="2"/>
        <v>0</v>
      </c>
    </row>
    <row r="14" spans="1:13" ht="15" thickBot="1" x14ac:dyDescent="0.35">
      <c r="A14" s="271" t="s">
        <v>111</v>
      </c>
      <c r="B14" s="272"/>
      <c r="C14" s="272"/>
      <c r="D14" s="272"/>
      <c r="E14" s="272"/>
      <c r="F14" s="273"/>
      <c r="G14" s="204">
        <f t="shared" ref="G14:M14" si="4">SUM(G8:G13)</f>
        <v>0</v>
      </c>
      <c r="H14" s="204">
        <f t="shared" si="4"/>
        <v>0</v>
      </c>
      <c r="I14" s="205">
        <f t="shared" si="4"/>
        <v>0</v>
      </c>
      <c r="J14" s="206">
        <f t="shared" si="4"/>
        <v>0</v>
      </c>
      <c r="K14" s="206">
        <f t="shared" si="4"/>
        <v>0</v>
      </c>
      <c r="L14" s="204">
        <f t="shared" si="4"/>
        <v>0</v>
      </c>
      <c r="M14" s="204">
        <f t="shared" si="4"/>
        <v>0</v>
      </c>
    </row>
    <row r="15" spans="1:13" x14ac:dyDescent="0.3">
      <c r="A15" s="268" t="s">
        <v>106</v>
      </c>
      <c r="B15" s="268" t="s">
        <v>45</v>
      </c>
      <c r="C15" s="181" t="s">
        <v>46</v>
      </c>
      <c r="D15" s="181" t="s">
        <v>62</v>
      </c>
      <c r="E15" s="194">
        <f>SUMIF('Közreműködő munkatársak'!O3:O12,'Közreműködő munkatársak'!AL18,'Közreműködő munkatársak'!E3:E12)</f>
        <v>0</v>
      </c>
      <c r="F15" s="195" t="str">
        <f>Költségvetés!E10</f>
        <v>Hónap</v>
      </c>
      <c r="G15" s="196">
        <f>SUMIF('Közreműködő munkatársak'!O3:O12,'Közreműködő munkatársak'!AL18,'Közreműködő munkatársak'!L3:L12)</f>
        <v>0</v>
      </c>
      <c r="H15" s="196">
        <f>SUMIF('Közreműködő munkatársak'!O3:O12,'Közreműködő munkatársak'!AL18,'Közreműködő munkatársak'!N3:N12)</f>
        <v>0</v>
      </c>
      <c r="I15" s="197">
        <f>H15*Költségvetés!H3/100</f>
        <v>0</v>
      </c>
      <c r="J15" s="198">
        <f>H15*Költségvetés!H4/100</f>
        <v>0</v>
      </c>
      <c r="K15" s="198">
        <f>H15*Költségvetés!H5/100</f>
        <v>0</v>
      </c>
      <c r="L15" s="196">
        <f t="shared" ref="L15:L22" si="5">G15-H15</f>
        <v>0</v>
      </c>
      <c r="M15" s="196">
        <f t="shared" ref="M15:M22" si="6">L15+K15</f>
        <v>0</v>
      </c>
    </row>
    <row r="16" spans="1:13" ht="14.4" customHeight="1" x14ac:dyDescent="0.3">
      <c r="A16" s="269"/>
      <c r="B16" s="269"/>
      <c r="C16" s="275" t="s">
        <v>108</v>
      </c>
      <c r="D16" s="185" t="s">
        <v>60</v>
      </c>
      <c r="E16" s="187">
        <f>SUMIF('Közreműködő munkatársak'!I17:I26,'Közreműködő munkatársak'!AL18,'Közreműködő munkatársak'!AL6:AL15)</f>
        <v>0</v>
      </c>
      <c r="F16" s="184" t="str">
        <f>Költségvetés!E11</f>
        <v>Kiutazás</v>
      </c>
      <c r="G16" s="182">
        <f>SUMIF('Közreműködő munkatársak'!I17:I26,'Közreműködő munkatársak'!AL18,'Közreműködő munkatársak'!H17:H26)</f>
        <v>0</v>
      </c>
      <c r="H16" s="182">
        <f>IF(Költségvetés!B6=Költségvetés!AE1,SUMIF('Közreműködő munkatársak'!I17:I26,'Közreműködő munkatársak'!AL18,'Közreműködő munkatársak'!F17:F26),SUMIF('Közreműködő munkatársak'!I17:I26,'Közreműködő munkatársak'!AL18,'Közreműködő munkatársak'!H17:H26))</f>
        <v>0</v>
      </c>
      <c r="I16" s="183">
        <f>H16*Költségvetés!H3/100</f>
        <v>0</v>
      </c>
      <c r="J16" s="180">
        <f>H16*Költségvetés!H4/100</f>
        <v>0</v>
      </c>
      <c r="K16" s="180">
        <f>H16*Költségvetés!H5/100</f>
        <v>0</v>
      </c>
      <c r="L16" s="182">
        <f t="shared" si="5"/>
        <v>0</v>
      </c>
      <c r="M16" s="182">
        <f t="shared" si="6"/>
        <v>0</v>
      </c>
    </row>
    <row r="17" spans="1:13" x14ac:dyDescent="0.3">
      <c r="A17" s="269"/>
      <c r="B17" s="269"/>
      <c r="C17" s="274"/>
      <c r="D17" s="185" t="s">
        <v>61</v>
      </c>
      <c r="E17" s="187">
        <f>SUMIF('Közreműködő munkatársak'!W17:W21,'Közreműködő munkatársak'!AL18,'Közreműködő munkatársak'!N17:N21)</f>
        <v>0</v>
      </c>
      <c r="F17" s="184" t="str">
        <f>Költségvetés!E12</f>
        <v>Éjszaka</v>
      </c>
      <c r="G17" s="182">
        <f>SUMIF('Közreműködő munkatársak'!W17:W21,'Közreműködő munkatársak'!AL18,'Közreműködő munkatársak'!S17:S21)</f>
        <v>0</v>
      </c>
      <c r="H17" s="182">
        <f>IF(Költségvetés!B6=Költségvetés!AE1,SUMIF('Közreműködő munkatársak'!W17:W21,'Közreműködő munkatársak'!AL18,'Közreműködő munkatársak'!T17:T21),SUMIF('Közreműködő munkatársak'!W17:W21,'Közreműködő munkatársak'!AL18,'Közreműködő munkatársak'!V17:V21))</f>
        <v>0</v>
      </c>
      <c r="I17" s="183">
        <f>H17*Költségvetés!H3/100</f>
        <v>0</v>
      </c>
      <c r="J17" s="180">
        <f>H17*Költségvetés!H4/100</f>
        <v>0</v>
      </c>
      <c r="K17" s="180">
        <f>H17*Költségvetés!H5/100</f>
        <v>0</v>
      </c>
      <c r="L17" s="182">
        <f t="shared" si="5"/>
        <v>0</v>
      </c>
      <c r="M17" s="182">
        <f t="shared" si="6"/>
        <v>0</v>
      </c>
    </row>
    <row r="18" spans="1:13" x14ac:dyDescent="0.3">
      <c r="A18" s="269"/>
      <c r="B18" s="269"/>
      <c r="C18" s="185" t="s">
        <v>49</v>
      </c>
      <c r="D18" s="185" t="s">
        <v>73</v>
      </c>
      <c r="E18" s="187">
        <f>SUMIF(Szolgáltatások!K17:K26,Szolgáltatások!AE4,Szolgáltatások!D17:D26)</f>
        <v>0</v>
      </c>
      <c r="F18" s="184" t="str">
        <f>Költségvetés!E14</f>
        <v>Szolgáltatás</v>
      </c>
      <c r="G18" s="182">
        <f>SUMIF(Szolgáltatások!K17:K26,Szolgáltatások!AE4,Szolgáltatások!J17:J26)</f>
        <v>0</v>
      </c>
      <c r="H18" s="182">
        <f>IF(Költségvetés!B6=Költségvetés!AE1,SUMIF(Szolgáltatások!K17:K26,Szolgáltatások!AE4,Szolgáltatások!H17:H26),SUMIF(Szolgáltatások!K17:K26,Szolgáltatások!AE4,Szolgáltatások!J17:J26))</f>
        <v>0</v>
      </c>
      <c r="I18" s="183">
        <f>H18*Költségvetés!H3/100</f>
        <v>0</v>
      </c>
      <c r="J18" s="180">
        <f>H18*Költségvetés!H4/100</f>
        <v>0</v>
      </c>
      <c r="K18" s="180">
        <f>H18*Költségvetés!H5/100</f>
        <v>0</v>
      </c>
      <c r="L18" s="182">
        <f t="shared" si="5"/>
        <v>0</v>
      </c>
      <c r="M18" s="182">
        <f t="shared" si="6"/>
        <v>0</v>
      </c>
    </row>
    <row r="19" spans="1:13" x14ac:dyDescent="0.3">
      <c r="A19" s="269"/>
      <c r="B19" s="274"/>
      <c r="C19" s="185" t="s">
        <v>50</v>
      </c>
      <c r="D19" s="185" t="s">
        <v>58</v>
      </c>
      <c r="E19" s="187">
        <f>SUMIF('Bérleti díjak'!K2:K6,'Bérleti díjak'!AE8,'Bérleti díjak'!AE2:AE6)</f>
        <v>0</v>
      </c>
      <c r="F19" s="184" t="str">
        <f>Költségvetés!E15</f>
        <v>Szolgáltatás</v>
      </c>
      <c r="G19" s="182">
        <f>SUMIF('Bérleti díjak'!K2:K6,'Bérleti díjak'!AE8,'Bérleti díjak'!J2:J6)</f>
        <v>0</v>
      </c>
      <c r="H19" s="182">
        <f>IF(Költségvetés!B6=Költségvetés!AE1,SUMIF('Bérleti díjak'!K2:K6,'Bérleti díjak'!AE8,'Bérleti díjak'!H2:H6),SUMIF('Bérleti díjak'!K2:K6,'Bérleti díjak'!AE8,'Bérleti díjak'!J2:J6))</f>
        <v>0</v>
      </c>
      <c r="I19" s="183">
        <f>H19*Költségvetés!H3/100</f>
        <v>0</v>
      </c>
      <c r="J19" s="180">
        <f>H19*Költségvetés!H4/100</f>
        <v>0</v>
      </c>
      <c r="K19" s="180">
        <f>H19*Költségvetés!H5/100</f>
        <v>0</v>
      </c>
      <c r="L19" s="182">
        <f t="shared" si="5"/>
        <v>0</v>
      </c>
      <c r="M19" s="182">
        <f t="shared" si="6"/>
        <v>0</v>
      </c>
    </row>
    <row r="20" spans="1:13" x14ac:dyDescent="0.3">
      <c r="A20" s="269"/>
      <c r="B20" s="275" t="s">
        <v>52</v>
      </c>
      <c r="C20" s="275" t="s">
        <v>109</v>
      </c>
      <c r="D20" s="185" t="s">
        <v>56</v>
      </c>
      <c r="E20" s="187">
        <f>SUMIF('Eszközök és immat. javak'!O3:O12,'Eszközök és immat. javak'!AE2,'Eszközök és immat. javak'!D3:D12)</f>
        <v>0</v>
      </c>
      <c r="F20" s="184" t="str">
        <f>Költségvetés!E19</f>
        <v>Darab</v>
      </c>
      <c r="G20" s="182">
        <f>SUMIF('Eszközök és immat. javak'!O3:O12,'Eszközök és immat. javak'!AE2,'Eszközök és immat. javak'!K3:K12)</f>
        <v>0</v>
      </c>
      <c r="H20" s="182">
        <f>IF(Költségvetés!B6=Költségvetés!AE1,SUMIF('Eszközök és immat. javak'!O3:O12,'Eszközök és immat. javak'!AE2,'Eszközök és immat. javak'!L3:L12),SUMIF('Eszközök és immat. javak'!O3:O12,'Eszközök és immat. javak'!AE2,'Eszközök és immat. javak'!N3:N12))</f>
        <v>0</v>
      </c>
      <c r="I20" s="183">
        <f>H20*Költségvetés!H3/100</f>
        <v>0</v>
      </c>
      <c r="J20" s="180">
        <f>H20*Költségvetés!H4/100</f>
        <v>0</v>
      </c>
      <c r="K20" s="180">
        <f>H20*Költségvetés!H5/100</f>
        <v>0</v>
      </c>
      <c r="L20" s="182">
        <f t="shared" si="5"/>
        <v>0</v>
      </c>
      <c r="M20" s="182">
        <f t="shared" si="6"/>
        <v>0</v>
      </c>
    </row>
    <row r="21" spans="1:13" x14ac:dyDescent="0.3">
      <c r="A21" s="269"/>
      <c r="B21" s="274"/>
      <c r="C21" s="274"/>
      <c r="D21" s="185" t="s">
        <v>27</v>
      </c>
      <c r="E21" s="187">
        <f>SUMIF('Eszközök és immat. javak'!K17:K26,'Eszközök és immat. javak'!AE2,'Eszközök és immat. javak'!D17:D26)</f>
        <v>0</v>
      </c>
      <c r="F21" s="184" t="str">
        <f>Költségvetés!E20</f>
        <v>Darab</v>
      </c>
      <c r="G21" s="182">
        <f>SUMIF('Eszközök és immat. javak'!K17:K26,'Eszközök és immat. javak'!AE2,'Eszközök és immat. javak'!J17:J26)</f>
        <v>0</v>
      </c>
      <c r="H21" s="182">
        <f>IF(Költségvetés!B6=Költségvetés!AE1,SUMIF('Eszközök és immat. javak'!K17:K26,'Eszközök és immat. javak'!AE2,'Eszközök és immat. javak'!H17:H26),SUMIF('Eszközök és immat. javak'!K17:K26,'Eszközök és immat. javak'!AE2,'Eszközök és immat. javak'!J17:J26))</f>
        <v>0</v>
      </c>
      <c r="I21" s="183">
        <f>H21*Költségvetés!H3/100</f>
        <v>0</v>
      </c>
      <c r="J21" s="180">
        <f>H21*Költségvetés!H4/100</f>
        <v>0</v>
      </c>
      <c r="K21" s="180">
        <f>H21*Költségvetés!H5/100</f>
        <v>0</v>
      </c>
      <c r="L21" s="182">
        <f t="shared" si="5"/>
        <v>0</v>
      </c>
      <c r="M21" s="182">
        <f t="shared" si="6"/>
        <v>0</v>
      </c>
    </row>
    <row r="22" spans="1:13" ht="15" thickBot="1" x14ac:dyDescent="0.35">
      <c r="A22" s="270"/>
      <c r="B22" s="229" t="s">
        <v>53</v>
      </c>
      <c r="C22" s="229" t="s">
        <v>54</v>
      </c>
      <c r="D22" s="229" t="s">
        <v>55</v>
      </c>
      <c r="E22" s="188">
        <f>SUMIF(Anyagköltség!K2:K11,Anyagköltség!AE1,Anyagköltség!AE2:AE11)</f>
        <v>0</v>
      </c>
      <c r="F22" s="186" t="str">
        <f>Költségvetés!E21</f>
        <v>Darab</v>
      </c>
      <c r="G22" s="203">
        <f>SUMIF(Anyagköltség!K2:K11,Anyagköltség!AE1,Anyagköltség!J2:J11)</f>
        <v>0</v>
      </c>
      <c r="H22" s="203">
        <f>IF(Költségvetés!B6=Költségvetés!AE1,SUMIF(Anyagköltség!K2:K11,Anyagköltség!AE1,Anyagköltség!H2:H11),SUMIF(Anyagköltség!K2:K11,Anyagköltség!AE1,Anyagköltség!J2:J11))</f>
        <v>0</v>
      </c>
      <c r="I22" s="183">
        <f>H22*Költségvetés!H3/100</f>
        <v>0</v>
      </c>
      <c r="J22" s="180">
        <f>H22*Költségvetés!H4/100</f>
        <v>0</v>
      </c>
      <c r="K22" s="180">
        <f>H22*Költségvetés!H5/100</f>
        <v>0</v>
      </c>
      <c r="L22" s="203">
        <f t="shared" si="5"/>
        <v>0</v>
      </c>
      <c r="M22" s="203">
        <f t="shared" si="6"/>
        <v>0</v>
      </c>
    </row>
    <row r="23" spans="1:13" ht="15" thickBot="1" x14ac:dyDescent="0.35">
      <c r="A23" s="271" t="s">
        <v>112</v>
      </c>
      <c r="B23" s="272"/>
      <c r="C23" s="272"/>
      <c r="D23" s="272"/>
      <c r="E23" s="272"/>
      <c r="F23" s="273"/>
      <c r="G23" s="204">
        <f t="shared" ref="G23:M23" si="7">SUM(G15:G22)</f>
        <v>0</v>
      </c>
      <c r="H23" s="204">
        <f t="shared" si="7"/>
        <v>0</v>
      </c>
      <c r="I23" s="205">
        <f t="shared" si="7"/>
        <v>0</v>
      </c>
      <c r="J23" s="206">
        <f t="shared" si="7"/>
        <v>0</v>
      </c>
      <c r="K23" s="206">
        <f t="shared" si="7"/>
        <v>0</v>
      </c>
      <c r="L23" s="204">
        <f t="shared" si="7"/>
        <v>0</v>
      </c>
      <c r="M23" s="204">
        <f t="shared" si="7"/>
        <v>0</v>
      </c>
    </row>
    <row r="24" spans="1:13" ht="14.4" customHeight="1" x14ac:dyDescent="0.3">
      <c r="A24" s="268" t="s">
        <v>116</v>
      </c>
      <c r="B24" s="268" t="s">
        <v>45</v>
      </c>
      <c r="C24" s="268" t="s">
        <v>108</v>
      </c>
      <c r="D24" s="185" t="s">
        <v>60</v>
      </c>
      <c r="E24" s="187">
        <f>SUMIF('Közreműködő munkatársak'!I17:I26,'Közreműködő munkatársak'!AL19,'Közreműködő munkatársak'!AL6:AL15)</f>
        <v>0</v>
      </c>
      <c r="F24" s="184" t="str">
        <f>Költségvetés!E11</f>
        <v>Kiutazás</v>
      </c>
      <c r="G24" s="182">
        <f>SUMIF('Közreműködő munkatársak'!I17:I26,'Közreműködő munkatársak'!AL19,'Közreműködő munkatársak'!H17:H26)</f>
        <v>0</v>
      </c>
      <c r="H24" s="182">
        <f>IF(Költségvetés!B6=Költségvetés!AE1,SUMIF('Közreműködő munkatársak'!I17:I26,'Közreműködő munkatársak'!AL19,'Közreműködő munkatársak'!F17:F26),SUMIF('Közreműködő munkatársak'!I17:I26,'Közreműködő munkatársak'!AL19,'Közreműködő munkatársak'!H17:H26))</f>
        <v>0</v>
      </c>
      <c r="I24" s="183">
        <f>H24*Költségvetés!H3/100</f>
        <v>0</v>
      </c>
      <c r="J24" s="180">
        <f>H24*Költségvetés!H4/100</f>
        <v>0</v>
      </c>
      <c r="K24" s="180">
        <f>H24*Költségvetés!H5/100</f>
        <v>0</v>
      </c>
      <c r="L24" s="182">
        <f>G24-H24</f>
        <v>0</v>
      </c>
      <c r="M24" s="182">
        <f>L24+K24</f>
        <v>0</v>
      </c>
    </row>
    <row r="25" spans="1:13" x14ac:dyDescent="0.3">
      <c r="A25" s="269"/>
      <c r="B25" s="274"/>
      <c r="C25" s="274"/>
      <c r="D25" s="185" t="s">
        <v>61</v>
      </c>
      <c r="E25" s="187">
        <f>SUMIF('Közreműködő munkatársak'!W17:W21,'Közreműködő munkatársak'!AL19,'Közreműködő munkatársak'!N17:N21)</f>
        <v>0</v>
      </c>
      <c r="F25" s="184" t="str">
        <f>Költségvetés!E12</f>
        <v>Éjszaka</v>
      </c>
      <c r="G25" s="182">
        <f>SUMIF('Közreműködő munkatársak'!W17:W21,'Közreműködő munkatársak'!AL19,'Közreműködő munkatársak'!S17:S21)</f>
        <v>0</v>
      </c>
      <c r="H25" s="182">
        <f>IF(Költségvetés!B6=Költségvetés!AE1,SUMIF('Közreműködő munkatársak'!W17:W21,'Közreműködő munkatársak'!AL19,'Közreműködő munkatársak'!T17:T21),SUMIF('Közreműködő munkatársak'!W17:W21,'Közreműködő munkatársak'!AL19,'Közreműködő munkatársak'!V17:V21))</f>
        <v>0</v>
      </c>
      <c r="I25" s="183">
        <f>H25*Költségvetés!H3/100</f>
        <v>0</v>
      </c>
      <c r="J25" s="180">
        <f>H25*Költségvetés!H4/100</f>
        <v>0</v>
      </c>
      <c r="K25" s="180">
        <f>H25*Költségvetés!H5/100</f>
        <v>0</v>
      </c>
      <c r="L25" s="182">
        <f>G25-H25</f>
        <v>0</v>
      </c>
      <c r="M25" s="182">
        <f>L25+K25</f>
        <v>0</v>
      </c>
    </row>
    <row r="26" spans="1:13" ht="14.4" customHeight="1" x14ac:dyDescent="0.3">
      <c r="A26" s="269"/>
      <c r="B26" s="185" t="s">
        <v>47</v>
      </c>
      <c r="C26" s="185" t="s">
        <v>48</v>
      </c>
      <c r="D26" s="185" t="s">
        <v>59</v>
      </c>
      <c r="E26" s="187">
        <f>SUMIF(Szolgáltatások!K3:K12,Szolgáltatások!AE3,Szolgáltatások!D3:D12)</f>
        <v>0</v>
      </c>
      <c r="F26" s="184" t="str">
        <f>Költségvetés!E13</f>
        <v>Szolgáltatás</v>
      </c>
      <c r="G26" s="182">
        <f>SUMIF(Szolgáltatások!K3:K12,Szolgáltatások!AE3,Szolgáltatások!J3:J12)</f>
        <v>0</v>
      </c>
      <c r="H26" s="182">
        <f>IF(Költségvetés!B6=Költségvetés!AE1,SUMIF(Szolgáltatások!K3:K12,Szolgáltatások!AE3,Szolgáltatások!H3:H12),SUMIF(Szolgáltatások!K3:K12,Szolgáltatások!AE3,Szolgáltatások!J3:J12))</f>
        <v>0</v>
      </c>
      <c r="I26" s="183">
        <f>H26*Költségvetés!H3/100</f>
        <v>0</v>
      </c>
      <c r="J26" s="180">
        <f>H26*Költségvetés!H4/100</f>
        <v>0</v>
      </c>
      <c r="K26" s="180">
        <f>H26*Költségvetés!H5/100</f>
        <v>0</v>
      </c>
      <c r="L26" s="182">
        <f>G26-H26</f>
        <v>0</v>
      </c>
      <c r="M26" s="182">
        <f>L26+K26</f>
        <v>0</v>
      </c>
    </row>
    <row r="27" spans="1:13" s="208" customFormat="1" ht="15" thickBot="1" x14ac:dyDescent="0.35">
      <c r="A27" s="270"/>
      <c r="B27" s="185"/>
      <c r="C27" s="185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        <f>Költségvetés!E14</f>
        <v>Szolgáltatás</v>
      </c>
      <c r="G27" s="182">
        <f>SUMIF(Szolgáltatások!K17:K26,Szolgáltatások!AE3,Szolgáltatások!J17:J26)</f>
        <v>0</v>
      </c>
      <c r="H27" s="182">
        <f>IF(Költségvetés!B6=Költségvetés!AE1,SUMIF(Szolgáltatások!K17:K26,Szolgáltatások!AE3,Szolgáltatások!H17:H26),SUMIF(Szolgáltatások!K17:K26,Szolgáltatások!AE3,Szolgáltatások!J17:J26))</f>
        <v>0</v>
      </c>
      <c r="I27" s="183">
        <f>H27*Költségvetés!H3/100</f>
        <v>0</v>
      </c>
      <c r="J27" s="180">
        <f>H27*Költségvetés!H4/100</f>
        <v>0</v>
      </c>
      <c r="K27" s="180">
        <f>H27*Költségvetés!H5/100</f>
        <v>0</v>
      </c>
      <c r="L27" s="182">
        <f>G27-H27</f>
        <v>0</v>
      </c>
      <c r="M27" s="182">
        <f>L27+K27</f>
        <v>0</v>
      </c>
    </row>
    <row r="28" spans="1:13" ht="15" thickBot="1" x14ac:dyDescent="0.35">
      <c r="A28" s="271" t="s">
        <v>113</v>
      </c>
      <c r="B28" s="272"/>
      <c r="C28" s="272"/>
      <c r="D28" s="272"/>
      <c r="E28" s="272"/>
      <c r="F28" s="273"/>
      <c r="G28" s="204">
        <f t="shared" ref="G28:M28" si="8">SUM(G24:G27)</f>
        <v>0</v>
      </c>
      <c r="H28" s="204">
        <f t="shared" si="8"/>
        <v>0</v>
      </c>
      <c r="I28" s="205">
        <f t="shared" si="8"/>
        <v>0</v>
      </c>
      <c r="J28" s="206">
        <f t="shared" si="8"/>
        <v>0</v>
      </c>
      <c r="K28" s="206">
        <f t="shared" si="8"/>
        <v>0</v>
      </c>
      <c r="L28" s="204">
        <f t="shared" si="8"/>
        <v>0</v>
      </c>
      <c r="M28" s="204">
        <f t="shared" si="8"/>
        <v>0</v>
      </c>
    </row>
    <row r="29" spans="1:13" x14ac:dyDescent="0.3">
      <c r="A29" s="268" t="s">
        <v>107</v>
      </c>
      <c r="B29" s="268" t="s">
        <v>47</v>
      </c>
      <c r="C29" s="268" t="s">
        <v>51</v>
      </c>
      <c r="D29" s="185" t="s">
        <v>11</v>
      </c>
      <c r="E29" s="187">
        <f>SUMIF('Kötelező nyilvánosság'!L2,'Kötelező nyilvánosság'!AG3,'Kötelező nyilvánosság'!D2)</f>
        <v>0</v>
      </c>
      <c r="F29" s="184" t="str">
        <f>Költségvetés!E16</f>
        <v>Darab</v>
      </c>
      <c r="G29" s="182">
        <f>SUMIF('Kötelező nyilvánosság'!L2,'Kötelező nyilvánosság'!AG3,'Kötelező nyilvánosság'!J2)</f>
        <v>0</v>
      </c>
      <c r="H29" s="182">
        <f>IF(Költségvetés!B6=Költségvetés!AE1,SUMIF('Kötelező nyilvánosság'!L2,'Kötelező nyilvánosság'!AG3,'Kötelező nyilvánosság'!H2),SUMIF('Kötelező nyilvánosság'!L2,'Kötelező nyilvánosság'!AG3,'Kötelező nyilvánosság'!J2))</f>
        <v>0</v>
      </c>
      <c r="I29" s="183">
        <f>H29*Költségvetés!H3/100</f>
        <v>0</v>
      </c>
      <c r="J29" s="180">
        <f>H29*Költségvetés!H4/100</f>
        <v>0</v>
      </c>
      <c r="K29" s="180">
        <f>H29*Költségvetés!H5/100</f>
        <v>0</v>
      </c>
      <c r="L29" s="182">
        <f>G29-H29</f>
        <v>0</v>
      </c>
      <c r="M29" s="182">
        <f>L29+K29</f>
        <v>0</v>
      </c>
    </row>
    <row r="30" spans="1:13" x14ac:dyDescent="0.3">
      <c r="A30" s="269"/>
      <c r="B30" s="269"/>
      <c r="C30" s="269"/>
      <c r="D30" s="185" t="s">
        <v>57</v>
      </c>
      <c r="E30" s="187">
        <f>SUMIF('Kötelező nyilvánosság'!L3,'Kötelező nyilvánosság'!AG3,'Kötelező nyilvánosság'!D3)</f>
        <v>0</v>
      </c>
      <c r="F30" s="184" t="str">
        <f>Költségvetés!E17</f>
        <v>Darab</v>
      </c>
      <c r="G30" s="182">
        <f>SUMIF('Kötelező nyilvánosság'!L3,'Kötelező nyilvánosság'!AG3,'Kötelező nyilvánosság'!J3)</f>
        <v>0</v>
      </c>
      <c r="H30" s="182">
        <f>IF(Költségvetés!B6=Költségvetés!AE1,SUMIF('Kötelező nyilvánosság'!L3,'Kötelező nyilvánosság'!AG3,'Kötelező nyilvánosság'!H3),SUMIF('Kötelező nyilvánosság'!L3,'Kötelező nyilvánosság'!AG3,'Kötelező nyilvánosság'!J3))</f>
        <v>0</v>
      </c>
      <c r="I30" s="183">
        <f>H30*Költségvetés!H3/100</f>
        <v>0</v>
      </c>
      <c r="J30" s="180">
        <f>H30*Költségvetés!H4/100</f>
        <v>0</v>
      </c>
      <c r="K30" s="180">
        <f>H30*Költségvetés!H5/100</f>
        <v>0</v>
      </c>
      <c r="L30" s="182">
        <f>G30-H30</f>
        <v>0</v>
      </c>
      <c r="M30" s="182">
        <f>L30+K30</f>
        <v>0</v>
      </c>
    </row>
    <row r="31" spans="1:13" ht="15" thickBot="1" x14ac:dyDescent="0.35">
      <c r="A31" s="270"/>
      <c r="B31" s="270"/>
      <c r="C31" s="270"/>
      <c r="D31" s="185" t="s">
        <v>13</v>
      </c>
      <c r="E31" s="187">
        <f>SUMIF('Kötelező nyilvánosság'!L4,'Kötelező nyilvánosság'!AG3,'Kötelező nyilvánosság'!D4)</f>
        <v>0</v>
      </c>
      <c r="F31" s="184" t="str">
        <f>Költségvetés!E18</f>
        <v>Darab</v>
      </c>
      <c r="G31" s="182">
        <f>SUMIF('Kötelező nyilvánosság'!L4,'Kötelező nyilvánosság'!AG3,'Kötelező nyilvánosság'!J4)</f>
        <v>0</v>
      </c>
      <c r="H31" s="182">
        <f>IF(Költségvetés!B6=Költségvetés!AE1,SUMIF('Kötelező nyilvánosság'!L4,'Kötelező nyilvánosság'!AG3,'Kötelező nyilvánosság'!H4),SUMIF('Kötelező nyilvánosság'!L4,'Kötelező nyilvánosság'!AG3,'Kötelező nyilvánosság'!J4))</f>
        <v>0</v>
      </c>
      <c r="I31" s="183">
        <f>H31*Költségvetés!H3/100</f>
        <v>0</v>
      </c>
      <c r="J31" s="180">
        <f>H31*Költségvetés!H4/100</f>
        <v>0</v>
      </c>
      <c r="K31" s="180">
        <f>H31*Költségvetés!H5/100</f>
        <v>0</v>
      </c>
      <c r="L31" s="182">
        <f>G31-H31</f>
        <v>0</v>
      </c>
      <c r="M31" s="182">
        <f>L31+K31</f>
        <v>0</v>
      </c>
    </row>
    <row r="32" spans="1:13" ht="15" thickBot="1" x14ac:dyDescent="0.35">
      <c r="A32" s="271" t="s">
        <v>114</v>
      </c>
      <c r="B32" s="272"/>
      <c r="C32" s="272"/>
      <c r="D32" s="272"/>
      <c r="E32" s="272"/>
      <c r="F32" s="273"/>
      <c r="G32" s="204">
        <f t="shared" ref="G32:M32" si="9">SUM(G29:G31)</f>
        <v>0</v>
      </c>
      <c r="H32" s="204">
        <f t="shared" si="9"/>
        <v>0</v>
      </c>
      <c r="I32" s="205">
        <f t="shared" si="9"/>
        <v>0</v>
      </c>
      <c r="J32" s="206">
        <f t="shared" si="9"/>
        <v>0</v>
      </c>
      <c r="K32" s="207">
        <f t="shared" si="9"/>
        <v>0</v>
      </c>
      <c r="L32" s="204">
        <f t="shared" si="9"/>
        <v>0</v>
      </c>
      <c r="M32" s="204">
        <f t="shared" si="9"/>
        <v>0</v>
      </c>
    </row>
    <row r="33" spans="1:13" ht="15" thickBot="1" x14ac:dyDescent="0.35">
      <c r="A33" s="271" t="s">
        <v>115</v>
      </c>
      <c r="B33" s="272"/>
      <c r="C33" s="272"/>
      <c r="D33" s="272"/>
      <c r="E33" s="272"/>
      <c r="F33" s="273"/>
      <c r="G33" s="199">
        <f t="shared" ref="G33:M33" si="10">G32+G28+G23+G14+G7</f>
        <v>0</v>
      </c>
      <c r="H33" s="199">
        <f t="shared" si="10"/>
        <v>0</v>
      </c>
      <c r="I33" s="200">
        <f t="shared" si="10"/>
        <v>0</v>
      </c>
      <c r="J33" s="201">
        <f t="shared" si="10"/>
        <v>0</v>
      </c>
      <c r="K33" s="202">
        <f t="shared" si="10"/>
        <v>0</v>
      </c>
      <c r="L33" s="199">
        <f t="shared" si="10"/>
        <v>0</v>
      </c>
      <c r="M33" s="199">
        <f t="shared" si="10"/>
        <v>0</v>
      </c>
    </row>
    <row r="35" spans="1:13" x14ac:dyDescent="0.3">
      <c r="I35" s="177"/>
    </row>
    <row r="36" spans="1:13" x14ac:dyDescent="0.3">
      <c r="I36" s="177"/>
    </row>
    <row r="37" spans="1:13" x14ac:dyDescent="0.3">
      <c r="I37" s="177"/>
    </row>
    <row r="38" spans="1:13" x14ac:dyDescent="0.3">
      <c r="I38" s="177"/>
    </row>
    <row r="39" spans="1:13" x14ac:dyDescent="0.3">
      <c r="I39" s="177"/>
    </row>
    <row r="40" spans="1:13" x14ac:dyDescent="0.3">
      <c r="I40" s="177"/>
    </row>
    <row r="41" spans="1:13" x14ac:dyDescent="0.3">
      <c r="I41" s="177"/>
    </row>
    <row r="42" spans="1:13" x14ac:dyDescent="0.3">
      <c r="I42" s="177"/>
    </row>
    <row r="43" spans="1:13" x14ac:dyDescent="0.3">
      <c r="I43" s="177"/>
    </row>
    <row r="44" spans="1:13" x14ac:dyDescent="0.3">
      <c r="I44" s="177"/>
    </row>
    <row r="45" spans="1:13" x14ac:dyDescent="0.3">
      <c r="I45" s="177"/>
    </row>
    <row r="46" spans="1:13" x14ac:dyDescent="0.3">
      <c r="I46" s="177"/>
    </row>
  </sheetData>
  <sheetProtection algorithmName="SHA-512" hashValue="8tdR1QINiKNv9YAI3//5CQyay+JgT+6sDz7AB5hmAX7CQMa1Lb1qB/JIowQc42m8ruztJna9DVXXcUKm4r1FXA==" saltValue="f9M4Vsph/G6vvrPkCKFM5w==" spinCount="100000" sheet="1" objects="1" scenarios="1"/>
  <mergeCells count="24">
    <mergeCell ref="B11:B12"/>
    <mergeCell ref="A8:A13"/>
    <mergeCell ref="C3:C4"/>
    <mergeCell ref="B2:B6"/>
    <mergeCell ref="A2:A6"/>
    <mergeCell ref="C9:C10"/>
    <mergeCell ref="B8:B10"/>
    <mergeCell ref="A7:F7"/>
    <mergeCell ref="A14:F14"/>
    <mergeCell ref="C20:C21"/>
    <mergeCell ref="B20:B21"/>
    <mergeCell ref="C16:C17"/>
    <mergeCell ref="B15:B19"/>
    <mergeCell ref="A15:A22"/>
    <mergeCell ref="A24:A27"/>
    <mergeCell ref="A33:F33"/>
    <mergeCell ref="A32:F32"/>
    <mergeCell ref="A28:F28"/>
    <mergeCell ref="A23:F23"/>
    <mergeCell ref="C24:C25"/>
    <mergeCell ref="B24:B25"/>
    <mergeCell ref="C29:C31"/>
    <mergeCell ref="B29:B31"/>
    <mergeCell ref="A29:A3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.5546875" style="1" bestFit="1" customWidth="1"/>
    <col min="2" max="2" width="17.21875" style="1" bestFit="1" customWidth="1"/>
    <col min="3" max="3" width="18.6640625" style="1" bestFit="1" customWidth="1"/>
    <col min="4" max="4" width="15.5546875" style="1" customWidth="1"/>
    <col min="5" max="5" width="8.77734375" style="1" bestFit="1" customWidth="1"/>
    <col min="6" max="7" width="10.77734375" style="1" bestFit="1" customWidth="1"/>
    <col min="8" max="8" width="11.5546875" style="1" bestFit="1" customWidth="1"/>
    <col min="9" max="9" width="61.6640625" style="1" bestFit="1" customWidth="1"/>
    <col min="10" max="10" width="16.44140625" style="1" bestFit="1" customWidth="1"/>
    <col min="11" max="12" width="12.21875" style="1" bestFit="1" customWidth="1"/>
    <col min="13" max="13" width="15" style="1" customWidth="1"/>
    <col min="14" max="14" width="14.6640625" style="1" customWidth="1"/>
    <col min="15" max="15" width="61.6640625" style="1" bestFit="1" customWidth="1"/>
    <col min="16" max="17" width="11.77734375" style="1" bestFit="1" customWidth="1"/>
    <col min="18" max="22" width="10.77734375" style="1" bestFit="1" customWidth="1"/>
    <col min="23" max="24" width="61.6640625" style="1" bestFit="1" customWidth="1"/>
    <col min="25" max="25" width="16.77734375" style="1" customWidth="1"/>
    <col min="26" max="26" width="18.21875" style="1" bestFit="1" customWidth="1"/>
    <col min="27" max="16384" width="8.88671875" style="1"/>
  </cols>
  <sheetData>
    <row r="1" spans="1:38" ht="15" thickBot="1" x14ac:dyDescent="0.35">
      <c r="A1" s="291" t="s">
        <v>16</v>
      </c>
      <c r="B1" s="292"/>
      <c r="C1" s="293"/>
      <c r="K1" s="291" t="s">
        <v>120</v>
      </c>
      <c r="L1" s="293"/>
      <c r="M1" s="291" t="s">
        <v>121</v>
      </c>
      <c r="N1" s="293"/>
      <c r="AL1" s="1" t="s">
        <v>19</v>
      </c>
    </row>
    <row r="2" spans="1:38" ht="43.8" thickBot="1" x14ac:dyDescent="0.35">
      <c r="A2" s="2" t="s">
        <v>1</v>
      </c>
      <c r="B2" s="233" t="s">
        <v>17</v>
      </c>
      <c r="C2" s="234" t="s">
        <v>18</v>
      </c>
      <c r="D2" s="51" t="s">
        <v>123</v>
      </c>
      <c r="E2" s="52" t="s">
        <v>82</v>
      </c>
      <c r="F2" s="234" t="s">
        <v>21</v>
      </c>
      <c r="G2" s="14" t="s">
        <v>122</v>
      </c>
      <c r="H2" s="14" t="s">
        <v>22</v>
      </c>
      <c r="I2" s="234" t="s">
        <v>119</v>
      </c>
      <c r="J2" s="14" t="s">
        <v>63</v>
      </c>
      <c r="K2" s="233" t="s">
        <v>64</v>
      </c>
      <c r="L2" s="209" t="s">
        <v>23</v>
      </c>
      <c r="M2" s="234" t="s">
        <v>64</v>
      </c>
      <c r="N2" s="209" t="s">
        <v>23</v>
      </c>
      <c r="O2" s="232" t="s">
        <v>103</v>
      </c>
      <c r="P2" s="280" t="s">
        <v>10</v>
      </c>
      <c r="Q2" s="281"/>
      <c r="R2" s="282"/>
      <c r="AL2" s="1" t="s">
        <v>20</v>
      </c>
    </row>
    <row r="3" spans="1:38" x14ac:dyDescent="0.3">
      <c r="A3" s="212">
        <v>1</v>
      </c>
      <c r="B3" s="216"/>
      <c r="C3" s="26"/>
      <c r="D3" s="217"/>
      <c r="E3" s="144"/>
      <c r="F3" s="47"/>
      <c r="G3" s="214"/>
      <c r="H3" s="214"/>
      <c r="I3" s="26"/>
      <c r="J3" s="223"/>
      <c r="K3" s="6">
        <f>IF(Költségvetés!B6=Költségvetés!AE1,(G3+H3),(G3+H3))</f>
        <v>0</v>
      </c>
      <c r="L3" s="8">
        <f>K3*E3</f>
        <v>0</v>
      </c>
      <c r="M3" s="7">
        <f>IF(D3=AL20,IF(J3&gt;0.75,K3*0.75,K3*J3),K3*J3)</f>
        <v>0</v>
      </c>
      <c r="N3" s="8">
        <f>M3*E3</f>
        <v>0</v>
      </c>
      <c r="O3" s="163"/>
      <c r="P3" s="283"/>
      <c r="Q3" s="284"/>
      <c r="R3" s="285"/>
      <c r="AL3" s="1">
        <v>1</v>
      </c>
    </row>
    <row r="4" spans="1:38" x14ac:dyDescent="0.3">
      <c r="A4" s="9">
        <v>2</v>
      </c>
      <c r="B4" s="218"/>
      <c r="C4" s="30"/>
      <c r="D4" s="219"/>
      <c r="E4" s="174"/>
      <c r="F4" s="44"/>
      <c r="G4" s="210"/>
      <c r="H4" s="210"/>
      <c r="I4" s="30"/>
      <c r="J4" s="224"/>
      <c r="K4" s="6">
        <f>IF(Költségvetés!B7=Költségvetés!AE2,(G4+H4),(G4+H4))</f>
        <v>0</v>
      </c>
      <c r="L4" s="8">
        <f t="shared" ref="L4:L12" si="0">K4*E4</f>
        <v>0</v>
      </c>
      <c r="M4" s="7">
        <f>IF(D4=AL20,IF(J4&gt;0.75,K4*0.75,K4*J4),K4*J4)</f>
        <v>0</v>
      </c>
      <c r="N4" s="8">
        <f>M4*E4</f>
        <v>0</v>
      </c>
      <c r="O4" s="163"/>
      <c r="P4" s="286"/>
      <c r="Q4" s="287"/>
      <c r="R4" s="288"/>
      <c r="AL4" s="1">
        <v>2</v>
      </c>
    </row>
    <row r="5" spans="1:38" x14ac:dyDescent="0.3">
      <c r="A5" s="9">
        <v>3</v>
      </c>
      <c r="B5" s="218"/>
      <c r="C5" s="30"/>
      <c r="D5" s="219"/>
      <c r="E5" s="174"/>
      <c r="F5" s="44"/>
      <c r="G5" s="210"/>
      <c r="H5" s="210"/>
      <c r="I5" s="30"/>
      <c r="J5" s="224"/>
      <c r="K5" s="6">
        <f>IF(Költségvetés!B8=Költségvetés!AE3,(G5+H5),(G5+H5))</f>
        <v>0</v>
      </c>
      <c r="L5" s="8">
        <f t="shared" si="0"/>
        <v>0</v>
      </c>
      <c r="M5" s="7">
        <f>IF(D5=AL20,IF(J5&gt;0.75,K5*0.75,K5*J5),K5*J5)</f>
        <v>0</v>
      </c>
      <c r="N5" s="8">
        <f t="shared" ref="N5:N12" si="1">M5*E5</f>
        <v>0</v>
      </c>
      <c r="O5" s="163"/>
      <c r="P5" s="286"/>
      <c r="Q5" s="287"/>
      <c r="R5" s="288"/>
    </row>
    <row r="6" spans="1:38" x14ac:dyDescent="0.3">
      <c r="A6" s="9">
        <v>4</v>
      </c>
      <c r="B6" s="218"/>
      <c r="C6" s="30"/>
      <c r="D6" s="219"/>
      <c r="E6" s="174"/>
      <c r="F6" s="44"/>
      <c r="G6" s="210"/>
      <c r="H6" s="210"/>
      <c r="I6" s="30"/>
      <c r="J6" s="224"/>
      <c r="K6" s="6">
        <f>IF(Költségvetés!B9=Költségvetés!AE4,(G6+H6),(G6+H6))</f>
        <v>0</v>
      </c>
      <c r="L6" s="8">
        <f t="shared" si="0"/>
        <v>0</v>
      </c>
      <c r="M6" s="7">
        <f>IF(D6=AL20,IF(J6&gt;0.75,K6*0.75,K6*J6),K6*J6)</f>
        <v>0</v>
      </c>
      <c r="N6" s="8">
        <f t="shared" si="1"/>
        <v>0</v>
      </c>
      <c r="O6" s="163"/>
      <c r="P6" s="286"/>
      <c r="Q6" s="287"/>
      <c r="R6" s="288"/>
      <c r="AL6" s="1">
        <f>COUNTA(B17)</f>
        <v>0</v>
      </c>
    </row>
    <row r="7" spans="1:38" x14ac:dyDescent="0.3">
      <c r="A7" s="9">
        <v>5</v>
      </c>
      <c r="B7" s="218"/>
      <c r="C7" s="30"/>
      <c r="D7" s="219"/>
      <c r="E7" s="174"/>
      <c r="F7" s="44"/>
      <c r="G7" s="210"/>
      <c r="H7" s="210"/>
      <c r="I7" s="30"/>
      <c r="J7" s="224"/>
      <c r="K7" s="6">
        <f>IF(Költségvetés!B10=Költségvetés!AE5,(G7+H7),(G7+H7))</f>
        <v>0</v>
      </c>
      <c r="L7" s="8">
        <f t="shared" si="0"/>
        <v>0</v>
      </c>
      <c r="M7" s="7">
        <f>IF(D7=AL20,IF(J7&gt;0.75,K7*0.75,K7*J7),K7*J7)</f>
        <v>0</v>
      </c>
      <c r="N7" s="8">
        <f t="shared" si="1"/>
        <v>0</v>
      </c>
      <c r="O7" s="163"/>
      <c r="P7" s="286"/>
      <c r="Q7" s="287"/>
      <c r="R7" s="288"/>
      <c r="AL7" s="1">
        <f t="shared" ref="AL7:AL10" si="2">COUNTA(B18)</f>
        <v>0</v>
      </c>
    </row>
    <row r="8" spans="1:38" x14ac:dyDescent="0.3">
      <c r="A8" s="9">
        <v>6</v>
      </c>
      <c r="B8" s="218"/>
      <c r="C8" s="30"/>
      <c r="D8" s="219"/>
      <c r="E8" s="174"/>
      <c r="F8" s="44"/>
      <c r="G8" s="210"/>
      <c r="H8" s="210"/>
      <c r="I8" s="30"/>
      <c r="J8" s="224"/>
      <c r="K8" s="6">
        <f>IF(Költségvetés!B11=Költségvetés!AE6,(G8+H8),(G8+H8))</f>
        <v>0</v>
      </c>
      <c r="L8" s="8">
        <f t="shared" si="0"/>
        <v>0</v>
      </c>
      <c r="M8" s="7">
        <f>IF(D8=AL20,IF(J8&gt;0.75,K8*0.75,K8*J8),K8*J8)</f>
        <v>0</v>
      </c>
      <c r="N8" s="8">
        <f t="shared" si="1"/>
        <v>0</v>
      </c>
      <c r="O8" s="163"/>
      <c r="P8" s="286"/>
      <c r="Q8" s="287"/>
      <c r="R8" s="288"/>
      <c r="AL8" s="1">
        <f t="shared" si="2"/>
        <v>0</v>
      </c>
    </row>
    <row r="9" spans="1:38" x14ac:dyDescent="0.3">
      <c r="A9" s="9">
        <v>7</v>
      </c>
      <c r="B9" s="218"/>
      <c r="C9" s="30"/>
      <c r="D9" s="219"/>
      <c r="E9" s="174"/>
      <c r="F9" s="44"/>
      <c r="G9" s="210"/>
      <c r="H9" s="210"/>
      <c r="I9" s="30"/>
      <c r="J9" s="224"/>
      <c r="K9" s="6">
        <f>IF(Költségvetés!B12=Költségvetés!AE7,(G9+H9),(G9+H9))</f>
        <v>0</v>
      </c>
      <c r="L9" s="8">
        <f t="shared" si="0"/>
        <v>0</v>
      </c>
      <c r="M9" s="7">
        <f>IF(D9=AL20,IF(J9&gt;0.75,K9*0.75,K9*J9),K9*J9)</f>
        <v>0</v>
      </c>
      <c r="N9" s="8">
        <f t="shared" si="1"/>
        <v>0</v>
      </c>
      <c r="O9" s="163"/>
      <c r="P9" s="286"/>
      <c r="Q9" s="287"/>
      <c r="R9" s="288"/>
      <c r="AL9" s="1">
        <f t="shared" si="2"/>
        <v>0</v>
      </c>
    </row>
    <row r="10" spans="1:38" x14ac:dyDescent="0.3">
      <c r="A10" s="9">
        <v>8</v>
      </c>
      <c r="B10" s="218"/>
      <c r="C10" s="30"/>
      <c r="D10" s="219"/>
      <c r="E10" s="174"/>
      <c r="F10" s="44"/>
      <c r="G10" s="210"/>
      <c r="H10" s="210"/>
      <c r="I10" s="30"/>
      <c r="J10" s="224"/>
      <c r="K10" s="6">
        <f>IF(Költségvetés!B13=Költségvetés!AE8,(G10+H10),(G10+H10))</f>
        <v>0</v>
      </c>
      <c r="L10" s="8">
        <f t="shared" si="0"/>
        <v>0</v>
      </c>
      <c r="M10" s="7">
        <f>IF(D10=AL20,IF(J10&gt;0.75,K10*0.75,K10*J10),K10*J10)</f>
        <v>0</v>
      </c>
      <c r="N10" s="8">
        <f t="shared" si="1"/>
        <v>0</v>
      </c>
      <c r="O10" s="163"/>
      <c r="P10" s="286"/>
      <c r="Q10" s="287"/>
      <c r="R10" s="288"/>
      <c r="AL10" s="1">
        <f t="shared" si="2"/>
        <v>0</v>
      </c>
    </row>
    <row r="11" spans="1:38" x14ac:dyDescent="0.3">
      <c r="A11" s="9">
        <v>9</v>
      </c>
      <c r="B11" s="218"/>
      <c r="C11" s="30"/>
      <c r="D11" s="219"/>
      <c r="E11" s="174"/>
      <c r="F11" s="44"/>
      <c r="G11" s="210"/>
      <c r="H11" s="210"/>
      <c r="I11" s="30"/>
      <c r="J11" s="224"/>
      <c r="K11" s="6">
        <f>IF(Költségvetés!B14=Költségvetés!AE9,(G11+H11),(G11+H11))</f>
        <v>0</v>
      </c>
      <c r="L11" s="8">
        <f t="shared" si="0"/>
        <v>0</v>
      </c>
      <c r="M11" s="7">
        <f>IF(D11=AL20,IF(J11&gt;0.75,K11*0.75,K11*J11),K11*J11)</f>
        <v>0</v>
      </c>
      <c r="N11" s="8">
        <f t="shared" si="1"/>
        <v>0</v>
      </c>
      <c r="O11" s="163"/>
      <c r="P11" s="286"/>
      <c r="Q11" s="287"/>
      <c r="R11" s="288"/>
      <c r="AL11" s="1">
        <f>COUNTA(B22)</f>
        <v>0</v>
      </c>
    </row>
    <row r="12" spans="1:38" ht="15" thickBot="1" x14ac:dyDescent="0.35">
      <c r="A12" s="213">
        <v>10</v>
      </c>
      <c r="B12" s="220"/>
      <c r="C12" s="221"/>
      <c r="D12" s="222"/>
      <c r="E12" s="215"/>
      <c r="F12" s="48"/>
      <c r="G12" s="211"/>
      <c r="H12" s="211"/>
      <c r="I12" s="34"/>
      <c r="J12" s="225"/>
      <c r="K12" s="6">
        <f>IF(Költségvetés!B15=Költségvetés!AE10,(G12+H12),(G12+H12))</f>
        <v>0</v>
      </c>
      <c r="L12" s="8">
        <f t="shared" si="0"/>
        <v>0</v>
      </c>
      <c r="M12" s="7">
        <f>IF(D12=AL20,IF(J12&gt;0.75,K12*0.75,K12*J12),K12*J12)</f>
        <v>0</v>
      </c>
      <c r="N12" s="8">
        <f t="shared" si="1"/>
        <v>0</v>
      </c>
      <c r="O12" s="163"/>
      <c r="P12" s="276"/>
      <c r="Q12" s="289"/>
      <c r="R12" s="277"/>
      <c r="AL12" s="1">
        <f t="shared" ref="AL12:AL15" si="3">COUNTA(B23)</f>
        <v>0</v>
      </c>
    </row>
    <row r="13" spans="1:38" ht="15" thickBot="1" x14ac:dyDescent="0.35">
      <c r="A13" s="291" t="s">
        <v>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11">
        <f t="shared" ref="K13:L13" si="4">SUM(K3:K12)</f>
        <v>0</v>
      </c>
      <c r="L13" s="13">
        <f t="shared" si="4"/>
        <v>0</v>
      </c>
      <c r="M13" s="12">
        <f>SUM(M3:M12)</f>
        <v>0</v>
      </c>
      <c r="N13" s="13">
        <f>SUM(N3:N12)</f>
        <v>0</v>
      </c>
      <c r="O13" s="164"/>
      <c r="P13" s="278"/>
      <c r="Q13" s="290"/>
      <c r="R13" s="279"/>
      <c r="AL13" s="1">
        <f t="shared" si="3"/>
        <v>0</v>
      </c>
    </row>
    <row r="14" spans="1:38" ht="15" thickBot="1" x14ac:dyDescent="0.35">
      <c r="AL14" s="1">
        <f t="shared" si="3"/>
        <v>0</v>
      </c>
    </row>
    <row r="15" spans="1:38" ht="15" thickBot="1" x14ac:dyDescent="0.35">
      <c r="A15" s="291" t="s">
        <v>60</v>
      </c>
      <c r="B15" s="292"/>
      <c r="C15" s="293"/>
      <c r="M15" s="168" t="s">
        <v>61</v>
      </c>
      <c r="N15" s="169"/>
      <c r="O15" s="170"/>
      <c r="Q15" s="291" t="s">
        <v>23</v>
      </c>
      <c r="R15" s="292"/>
      <c r="S15" s="293"/>
      <c r="T15" s="291" t="s">
        <v>81</v>
      </c>
      <c r="U15" s="292"/>
      <c r="V15" s="293"/>
      <c r="AL15" s="1">
        <f t="shared" si="3"/>
        <v>0</v>
      </c>
    </row>
    <row r="16" spans="1:38" ht="29.4" thickBot="1" x14ac:dyDescent="0.35">
      <c r="A16" s="2" t="s">
        <v>1</v>
      </c>
      <c r="B16" s="234" t="s">
        <v>24</v>
      </c>
      <c r="C16" s="235" t="s">
        <v>3</v>
      </c>
      <c r="D16" s="14" t="s">
        <v>65</v>
      </c>
      <c r="E16" s="4" t="s">
        <v>25</v>
      </c>
      <c r="F16" s="233" t="s">
        <v>4</v>
      </c>
      <c r="G16" s="234" t="s">
        <v>5</v>
      </c>
      <c r="H16" s="209" t="s">
        <v>6</v>
      </c>
      <c r="I16" s="232" t="s">
        <v>103</v>
      </c>
      <c r="J16" s="280" t="s">
        <v>10</v>
      </c>
      <c r="K16" s="282"/>
      <c r="M16" s="2" t="s">
        <v>1</v>
      </c>
      <c r="N16" s="234" t="s">
        <v>95</v>
      </c>
      <c r="O16" s="235" t="s">
        <v>3</v>
      </c>
      <c r="P16" s="234" t="s">
        <v>25</v>
      </c>
      <c r="Q16" s="233" t="s">
        <v>4</v>
      </c>
      <c r="R16" s="3" t="s">
        <v>5</v>
      </c>
      <c r="S16" s="3" t="s">
        <v>6</v>
      </c>
      <c r="T16" s="52" t="s">
        <v>4</v>
      </c>
      <c r="U16" s="4" t="s">
        <v>5</v>
      </c>
      <c r="V16" s="51" t="s">
        <v>6</v>
      </c>
      <c r="W16" s="232" t="s">
        <v>103</v>
      </c>
      <c r="X16" s="232" t="s">
        <v>10</v>
      </c>
      <c r="AL16" s="175" t="s">
        <v>98</v>
      </c>
    </row>
    <row r="17" spans="1:38" x14ac:dyDescent="0.3">
      <c r="A17" s="5">
        <v>1</v>
      </c>
      <c r="B17" s="39"/>
      <c r="C17" s="27"/>
      <c r="D17" s="49"/>
      <c r="E17" s="28"/>
      <c r="F17" s="6">
        <f t="shared" ref="F17:F26" si="5">C17*D17</f>
        <v>0</v>
      </c>
      <c r="G17" s="7">
        <f>F17*E17</f>
        <v>0</v>
      </c>
      <c r="H17" s="8">
        <f>G17+F17</f>
        <v>0</v>
      </c>
      <c r="I17" s="163"/>
      <c r="J17" s="283"/>
      <c r="K17" s="285"/>
      <c r="M17" s="5">
        <v>1</v>
      </c>
      <c r="N17" s="26"/>
      <c r="O17" s="27"/>
      <c r="P17" s="28"/>
      <c r="Q17" s="46">
        <f>IF(O17&lt;33000,O17*N17*D17,33000*N17*D17)</f>
        <v>0</v>
      </c>
      <c r="R17" s="7">
        <f>Q17*P17</f>
        <v>0</v>
      </c>
      <c r="S17" s="8">
        <f>Q17+R17</f>
        <v>0</v>
      </c>
      <c r="T17" s="46">
        <f>IF(N17&lt;=6,Q17,Q17/N17*6)</f>
        <v>0</v>
      </c>
      <c r="U17" s="7">
        <f>T17*P17</f>
        <v>0</v>
      </c>
      <c r="V17" s="8">
        <f>U17+T17</f>
        <v>0</v>
      </c>
      <c r="W17" s="163"/>
      <c r="X17" s="16">
        <f>B17</f>
        <v>0</v>
      </c>
      <c r="AL17" s="175" t="s">
        <v>99</v>
      </c>
    </row>
    <row r="18" spans="1:38" x14ac:dyDescent="0.3">
      <c r="A18" s="9">
        <v>2</v>
      </c>
      <c r="B18" s="40"/>
      <c r="C18" s="31"/>
      <c r="D18" s="49"/>
      <c r="E18" s="28"/>
      <c r="F18" s="6">
        <f t="shared" si="5"/>
        <v>0</v>
      </c>
      <c r="G18" s="7">
        <f t="shared" ref="G18:G26" si="6">F18*E18</f>
        <v>0</v>
      </c>
      <c r="H18" s="8">
        <f t="shared" ref="H18:H26" si="7">G18+F18</f>
        <v>0</v>
      </c>
      <c r="I18" s="163"/>
      <c r="J18" s="286"/>
      <c r="K18" s="288"/>
      <c r="M18" s="9">
        <v>2</v>
      </c>
      <c r="N18" s="30"/>
      <c r="O18" s="31"/>
      <c r="P18" s="32"/>
      <c r="Q18" s="46">
        <f>IF(O18&lt;33000,O18*N18*D19,33000*N18*D19)</f>
        <v>0</v>
      </c>
      <c r="R18" s="7">
        <f t="shared" ref="R18:R21" si="8">Q18*P18</f>
        <v>0</v>
      </c>
      <c r="S18" s="8">
        <f t="shared" ref="S18:S21" si="9">Q18+R18</f>
        <v>0</v>
      </c>
      <c r="T18" s="46">
        <f>IF(N18&lt;=6,Q18,Q18/N18*6)</f>
        <v>0</v>
      </c>
      <c r="U18" s="7">
        <f t="shared" ref="U18:U21" si="10">T18*P18</f>
        <v>0</v>
      </c>
      <c r="V18" s="8">
        <f t="shared" ref="V18:V21" si="11">U18+T18</f>
        <v>0</v>
      </c>
      <c r="W18" s="163"/>
      <c r="X18" s="17">
        <f>B19</f>
        <v>0</v>
      </c>
      <c r="AL18" s="175" t="s">
        <v>100</v>
      </c>
    </row>
    <row r="19" spans="1:38" x14ac:dyDescent="0.3">
      <c r="A19" s="9">
        <v>3</v>
      </c>
      <c r="B19" s="40"/>
      <c r="C19" s="31"/>
      <c r="D19" s="49"/>
      <c r="E19" s="28"/>
      <c r="F19" s="6">
        <f t="shared" si="5"/>
        <v>0</v>
      </c>
      <c r="G19" s="7">
        <f t="shared" si="6"/>
        <v>0</v>
      </c>
      <c r="H19" s="8">
        <f t="shared" si="7"/>
        <v>0</v>
      </c>
      <c r="I19" s="163"/>
      <c r="J19" s="286"/>
      <c r="K19" s="288"/>
      <c r="M19" s="9">
        <v>3</v>
      </c>
      <c r="N19" s="30"/>
      <c r="O19" s="31"/>
      <c r="P19" s="32"/>
      <c r="Q19" s="46">
        <f>IF(O19&lt;33000,O19*N19*D21,33000*N19*D21)</f>
        <v>0</v>
      </c>
      <c r="R19" s="7">
        <f t="shared" si="8"/>
        <v>0</v>
      </c>
      <c r="S19" s="8">
        <f t="shared" si="9"/>
        <v>0</v>
      </c>
      <c r="T19" s="46">
        <f>IF(N19&lt;=6,Q19,Q19/N19*6)</f>
        <v>0</v>
      </c>
      <c r="U19" s="7">
        <f t="shared" si="10"/>
        <v>0</v>
      </c>
      <c r="V19" s="8">
        <f t="shared" si="11"/>
        <v>0</v>
      </c>
      <c r="W19" s="163"/>
      <c r="X19" s="17">
        <f>B21</f>
        <v>0</v>
      </c>
      <c r="AL19" s="175" t="s">
        <v>101</v>
      </c>
    </row>
    <row r="20" spans="1:38" x14ac:dyDescent="0.3">
      <c r="A20" s="9">
        <v>4</v>
      </c>
      <c r="B20" s="40"/>
      <c r="C20" s="31"/>
      <c r="D20" s="49"/>
      <c r="E20" s="28"/>
      <c r="F20" s="6">
        <f t="shared" si="5"/>
        <v>0</v>
      </c>
      <c r="G20" s="7">
        <f t="shared" si="6"/>
        <v>0</v>
      </c>
      <c r="H20" s="8">
        <f t="shared" si="7"/>
        <v>0</v>
      </c>
      <c r="I20" s="163"/>
      <c r="J20" s="286"/>
      <c r="K20" s="288"/>
      <c r="M20" s="9">
        <v>4</v>
      </c>
      <c r="N20" s="30"/>
      <c r="O20" s="31"/>
      <c r="P20" s="28"/>
      <c r="Q20" s="46">
        <f>IF(O20&lt;33000,O20*N20*D23,33000*N20*D23)</f>
        <v>0</v>
      </c>
      <c r="R20" s="7">
        <f t="shared" si="8"/>
        <v>0</v>
      </c>
      <c r="S20" s="8">
        <f t="shared" si="9"/>
        <v>0</v>
      </c>
      <c r="T20" s="46">
        <f>IF(N20&lt;=6,Q20,Q20/N20*6)</f>
        <v>0</v>
      </c>
      <c r="U20" s="7">
        <f t="shared" si="10"/>
        <v>0</v>
      </c>
      <c r="V20" s="8">
        <f t="shared" si="11"/>
        <v>0</v>
      </c>
      <c r="W20" s="163"/>
      <c r="X20" s="17">
        <f>B23</f>
        <v>0</v>
      </c>
      <c r="AL20" s="1" t="s">
        <v>117</v>
      </c>
    </row>
    <row r="21" spans="1:38" ht="15" thickBot="1" x14ac:dyDescent="0.35">
      <c r="A21" s="9">
        <v>5</v>
      </c>
      <c r="B21" s="40"/>
      <c r="C21" s="31"/>
      <c r="D21" s="49"/>
      <c r="E21" s="28"/>
      <c r="F21" s="6">
        <f t="shared" si="5"/>
        <v>0</v>
      </c>
      <c r="G21" s="7">
        <f t="shared" si="6"/>
        <v>0</v>
      </c>
      <c r="H21" s="8">
        <f t="shared" si="7"/>
        <v>0</v>
      </c>
      <c r="I21" s="163"/>
      <c r="J21" s="286"/>
      <c r="K21" s="288"/>
      <c r="M21" s="9">
        <v>5</v>
      </c>
      <c r="N21" s="30"/>
      <c r="O21" s="31"/>
      <c r="P21" s="28"/>
      <c r="Q21" s="46">
        <f>IF(O21&lt;33000,O21*N21*D25,33000*N21*D25)</f>
        <v>0</v>
      </c>
      <c r="R21" s="7">
        <f t="shared" si="8"/>
        <v>0</v>
      </c>
      <c r="S21" s="8">
        <f t="shared" si="9"/>
        <v>0</v>
      </c>
      <c r="T21" s="46">
        <f>IF(N21&lt;=6,Q21,Q21/N21*6)</f>
        <v>0</v>
      </c>
      <c r="U21" s="7">
        <f t="shared" si="10"/>
        <v>0</v>
      </c>
      <c r="V21" s="8">
        <f t="shared" si="11"/>
        <v>0</v>
      </c>
      <c r="W21" s="163"/>
      <c r="X21" s="17">
        <f>B25</f>
        <v>0</v>
      </c>
      <c r="AL21" s="1" t="s">
        <v>118</v>
      </c>
    </row>
    <row r="22" spans="1:38" ht="15" thickBot="1" x14ac:dyDescent="0.35">
      <c r="A22" s="9">
        <v>6</v>
      </c>
      <c r="B22" s="40"/>
      <c r="C22" s="31"/>
      <c r="D22" s="49"/>
      <c r="E22" s="28"/>
      <c r="F22" s="6">
        <f t="shared" si="5"/>
        <v>0</v>
      </c>
      <c r="G22" s="7">
        <f t="shared" si="6"/>
        <v>0</v>
      </c>
      <c r="H22" s="8">
        <f t="shared" si="7"/>
        <v>0</v>
      </c>
      <c r="I22" s="163"/>
      <c r="J22" s="286"/>
      <c r="K22" s="288"/>
      <c r="M22" s="165" t="s">
        <v>8</v>
      </c>
      <c r="N22" s="166"/>
      <c r="O22" s="166"/>
      <c r="P22" s="167"/>
      <c r="Q22" s="11">
        <f>SUM(Q17:Q21)</f>
        <v>0</v>
      </c>
      <c r="R22" s="12">
        <f t="shared" ref="R22:S22" si="12">SUM(R17:R21)</f>
        <v>0</v>
      </c>
      <c r="S22" s="13">
        <f t="shared" si="12"/>
        <v>0</v>
      </c>
      <c r="T22" s="11">
        <f>SUM(T17:T21)</f>
        <v>0</v>
      </c>
      <c r="U22" s="12">
        <f>SUM(U17:U21)</f>
        <v>0</v>
      </c>
      <c r="V22" s="13">
        <f>SUM(V17:V21)</f>
        <v>0</v>
      </c>
      <c r="W22" s="162"/>
      <c r="X22" s="38"/>
    </row>
    <row r="23" spans="1:38" x14ac:dyDescent="0.3">
      <c r="A23" s="9">
        <v>7</v>
      </c>
      <c r="B23" s="40"/>
      <c r="C23" s="31"/>
      <c r="D23" s="49"/>
      <c r="E23" s="28"/>
      <c r="F23" s="6">
        <f t="shared" si="5"/>
        <v>0</v>
      </c>
      <c r="G23" s="7">
        <f t="shared" si="6"/>
        <v>0</v>
      </c>
      <c r="H23" s="8">
        <f t="shared" si="7"/>
        <v>0</v>
      </c>
      <c r="I23" s="163"/>
      <c r="J23" s="286"/>
      <c r="K23" s="288"/>
    </row>
    <row r="24" spans="1:38" x14ac:dyDescent="0.3">
      <c r="A24" s="9">
        <v>8</v>
      </c>
      <c r="B24" s="40"/>
      <c r="C24" s="31"/>
      <c r="D24" s="49"/>
      <c r="E24" s="28"/>
      <c r="F24" s="6">
        <f t="shared" si="5"/>
        <v>0</v>
      </c>
      <c r="G24" s="7">
        <f t="shared" si="6"/>
        <v>0</v>
      </c>
      <c r="H24" s="8">
        <f t="shared" si="7"/>
        <v>0</v>
      </c>
      <c r="I24" s="163"/>
      <c r="J24" s="286"/>
      <c r="K24" s="288"/>
    </row>
    <row r="25" spans="1:38" x14ac:dyDescent="0.3">
      <c r="A25" s="9">
        <v>9</v>
      </c>
      <c r="B25" s="40"/>
      <c r="C25" s="31"/>
      <c r="D25" s="49"/>
      <c r="E25" s="28"/>
      <c r="F25" s="6">
        <f t="shared" si="5"/>
        <v>0</v>
      </c>
      <c r="G25" s="7">
        <f t="shared" si="6"/>
        <v>0</v>
      </c>
      <c r="H25" s="8">
        <f t="shared" si="7"/>
        <v>0</v>
      </c>
      <c r="I25" s="163"/>
      <c r="J25" s="286"/>
      <c r="K25" s="288"/>
    </row>
    <row r="26" spans="1:38" ht="15" thickBot="1" x14ac:dyDescent="0.35">
      <c r="A26" s="10">
        <v>10</v>
      </c>
      <c r="B26" s="41"/>
      <c r="C26" s="31"/>
      <c r="D26" s="49"/>
      <c r="E26" s="50"/>
      <c r="F26" s="6">
        <f t="shared" si="5"/>
        <v>0</v>
      </c>
      <c r="G26" s="7">
        <f t="shared" si="6"/>
        <v>0</v>
      </c>
      <c r="H26" s="8">
        <f t="shared" si="7"/>
        <v>0</v>
      </c>
      <c r="I26" s="163"/>
      <c r="J26" s="276"/>
      <c r="K26" s="277"/>
    </row>
    <row r="27" spans="1:38" ht="15" thickBot="1" x14ac:dyDescent="0.35">
      <c r="A27" s="168" t="s">
        <v>8</v>
      </c>
      <c r="B27" s="169"/>
      <c r="C27" s="169"/>
      <c r="D27" s="169"/>
      <c r="E27" s="170"/>
      <c r="F27" s="11">
        <f>SUM(F17:F26)</f>
        <v>0</v>
      </c>
      <c r="G27" s="12">
        <f>SUM(G17:G26)</f>
        <v>0</v>
      </c>
      <c r="H27" s="13">
        <f>SUM(H17:H26)</f>
        <v>0</v>
      </c>
      <c r="I27" s="164"/>
      <c r="J27" s="278"/>
      <c r="K27" s="279"/>
    </row>
  </sheetData>
  <sheetProtection algorithmName="SHA-512" hashValue="R89TO6qOEuEAEXFwM1hjtLQ7xZPjsftHZIB32eETti2WNBz0U+QCNbrKyxBHITPrJVMnY727T+3sj2sa9abYeA==" saltValue="9k/UsOzqgFo5pH0g48VKig==" spinCount="100000" sheet="1" formatColumns="0"/>
  <mergeCells count="31">
    <mergeCell ref="A1:C1"/>
    <mergeCell ref="A15:C15"/>
    <mergeCell ref="A13:J13"/>
    <mergeCell ref="K1:L1"/>
    <mergeCell ref="T15:V15"/>
    <mergeCell ref="Q15:S15"/>
    <mergeCell ref="M1:N1"/>
    <mergeCell ref="J23:K23"/>
    <mergeCell ref="J24:K24"/>
    <mergeCell ref="J25:K25"/>
    <mergeCell ref="J16:K16"/>
    <mergeCell ref="J17:K17"/>
    <mergeCell ref="J18:K18"/>
    <mergeCell ref="J19:K19"/>
    <mergeCell ref="J20:K20"/>
    <mergeCell ref="J26:K26"/>
    <mergeCell ref="J27:K27"/>
    <mergeCell ref="P2:R2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J21:K21"/>
    <mergeCell ref="J22:K22"/>
  </mergeCells>
  <dataValidations count="5">
    <dataValidation type="list" allowBlank="1" showInputMessage="1" showErrorMessage="1" sqref="C3:C12" xr:uid="{00000000-0002-0000-0200-000000000000}">
      <formula1>$AL$1:$AL$2</formula1>
    </dataValidation>
    <dataValidation type="list" allowBlank="1" showInputMessage="1" showErrorMessage="1" sqref="D17:D26" xr:uid="{00000000-0002-0000-0200-000001000000}">
      <formula1>$AL$3:$AL$4</formula1>
    </dataValidation>
    <dataValidation type="list" allowBlank="1" showInputMessage="1" showErrorMessage="1" sqref="W17:W21 I17:I26" xr:uid="{00000000-0002-0000-0200-000002000000}">
      <formula1>$AL$16:$AL$19</formula1>
    </dataValidation>
    <dataValidation type="list" allowBlank="1" showInputMessage="1" showErrorMessage="1" sqref="O3:O12" xr:uid="{CF6EB223-0B58-428E-B644-554CDB7AFB74}">
      <formula1>$AL$16:$AL$18</formula1>
    </dataValidation>
    <dataValidation type="list" allowBlank="1" showInputMessage="1" showErrorMessage="1" sqref="D3:D12" xr:uid="{24C13C8A-4211-43DD-B998-7559B666B69E}">
      <formula1>$AL$20:$AL$21</formula1>
    </dataValidation>
  </dataValidations>
  <pageMargins left="0.7" right="0.7" top="0.75" bottom="0.75" header="0.3" footer="0.3"/>
  <pageSetup paperSize="9" scale="1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7"/>
  <sheetViews>
    <sheetView view="pageBreakPreview" zoomScaleNormal="100" zoomScaleSheetLayoutView="100" workbookViewId="0">
      <selection sqref="A1:C1"/>
    </sheetView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8.66406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77734375" style="1" bestFit="1" customWidth="1"/>
    <col min="8" max="8" width="12.21875" style="1" bestFit="1" customWidth="1"/>
    <col min="9" max="9" width="10.77734375" style="1" bestFit="1" customWidth="1"/>
    <col min="10" max="10" width="12.21875" style="1" bestFit="1" customWidth="1"/>
    <col min="11" max="11" width="61.6640625" style="1" bestFit="1" customWidth="1"/>
    <col min="12" max="12" width="26.77734375" style="1" customWidth="1"/>
    <col min="13" max="16384" width="8.88671875" style="1"/>
  </cols>
  <sheetData>
    <row r="1" spans="1:31" ht="15" thickBot="1" x14ac:dyDescent="0.35">
      <c r="A1" s="291" t="s">
        <v>70</v>
      </c>
      <c r="B1" s="292"/>
      <c r="C1" s="293"/>
      <c r="AE1" s="175" t="s">
        <v>98</v>
      </c>
    </row>
    <row r="2" spans="1:31" ht="15" thickBot="1" x14ac:dyDescent="0.35">
      <c r="A2" s="18" t="s">
        <v>1</v>
      </c>
      <c r="B2" s="19" t="s">
        <v>0</v>
      </c>
      <c r="C2" s="20" t="s">
        <v>2</v>
      </c>
      <c r="D2" s="20" t="s">
        <v>9</v>
      </c>
      <c r="E2" s="20" t="s">
        <v>7</v>
      </c>
      <c r="F2" s="21" t="s">
        <v>3</v>
      </c>
      <c r="G2" s="20" t="s">
        <v>25</v>
      </c>
      <c r="H2" s="22" t="s">
        <v>4</v>
      </c>
      <c r="I2" s="20" t="s">
        <v>5</v>
      </c>
      <c r="J2" s="23" t="s">
        <v>6</v>
      </c>
      <c r="K2" s="231" t="s">
        <v>103</v>
      </c>
      <c r="L2" s="231" t="s">
        <v>10</v>
      </c>
      <c r="AE2" s="175" t="s">
        <v>99</v>
      </c>
    </row>
    <row r="3" spans="1:31" x14ac:dyDescent="0.3">
      <c r="A3" s="5">
        <v>1</v>
      </c>
      <c r="B3" s="25"/>
      <c r="C3" s="26"/>
      <c r="D3" s="39"/>
      <c r="E3" s="26"/>
      <c r="F3" s="42"/>
      <c r="G3" s="28"/>
      <c r="H3" s="6">
        <f>F3*D3</f>
        <v>0</v>
      </c>
      <c r="I3" s="7">
        <f>H3*G3</f>
        <v>0</v>
      </c>
      <c r="J3" s="8">
        <f>I3+H3</f>
        <v>0</v>
      </c>
      <c r="K3" s="163"/>
      <c r="L3" s="35"/>
      <c r="AE3" s="175" t="s">
        <v>101</v>
      </c>
    </row>
    <row r="4" spans="1:31" x14ac:dyDescent="0.3">
      <c r="A4" s="9">
        <v>2</v>
      </c>
      <c r="B4" s="29"/>
      <c r="C4" s="30"/>
      <c r="D4" s="40"/>
      <c r="E4" s="30"/>
      <c r="F4" s="43"/>
      <c r="G4" s="32"/>
      <c r="H4" s="6">
        <f t="shared" ref="H4:H12" si="0">F4*D4</f>
        <v>0</v>
      </c>
      <c r="I4" s="7">
        <f t="shared" ref="I4:I12" si="1">H4*G4</f>
        <v>0</v>
      </c>
      <c r="J4" s="15">
        <f t="shared" ref="J4:J12" si="2">I4+H4</f>
        <v>0</v>
      </c>
      <c r="K4" s="163"/>
      <c r="L4" s="36"/>
      <c r="AE4" s="175" t="s">
        <v>100</v>
      </c>
    </row>
    <row r="5" spans="1:31" x14ac:dyDescent="0.3">
      <c r="A5" s="9">
        <v>3</v>
      </c>
      <c r="B5" s="29"/>
      <c r="C5" s="30"/>
      <c r="D5" s="40"/>
      <c r="E5" s="30"/>
      <c r="F5" s="43"/>
      <c r="G5" s="32"/>
      <c r="H5" s="6">
        <f t="shared" si="0"/>
        <v>0</v>
      </c>
      <c r="I5" s="7">
        <f t="shared" si="1"/>
        <v>0</v>
      </c>
      <c r="J5" s="15">
        <f t="shared" si="2"/>
        <v>0</v>
      </c>
      <c r="K5" s="163"/>
      <c r="L5" s="36"/>
    </row>
    <row r="6" spans="1:31" x14ac:dyDescent="0.3">
      <c r="A6" s="9">
        <v>4</v>
      </c>
      <c r="B6" s="29"/>
      <c r="C6" s="30"/>
      <c r="D6" s="40"/>
      <c r="E6" s="30"/>
      <c r="F6" s="44"/>
      <c r="G6" s="32"/>
      <c r="H6" s="6">
        <f t="shared" si="0"/>
        <v>0</v>
      </c>
      <c r="I6" s="7">
        <f t="shared" si="1"/>
        <v>0</v>
      </c>
      <c r="J6" s="15">
        <f t="shared" si="2"/>
        <v>0</v>
      </c>
      <c r="K6" s="163"/>
      <c r="L6" s="36"/>
    </row>
    <row r="7" spans="1:31" x14ac:dyDescent="0.3">
      <c r="A7" s="9">
        <v>5</v>
      </c>
      <c r="B7" s="29"/>
      <c r="C7" s="30"/>
      <c r="D7" s="40"/>
      <c r="E7" s="30"/>
      <c r="F7" s="44"/>
      <c r="G7" s="32"/>
      <c r="H7" s="6">
        <f t="shared" si="0"/>
        <v>0</v>
      </c>
      <c r="I7" s="7">
        <f t="shared" si="1"/>
        <v>0</v>
      </c>
      <c r="J7" s="15">
        <f t="shared" si="2"/>
        <v>0</v>
      </c>
      <c r="K7" s="163"/>
      <c r="L7" s="36"/>
    </row>
    <row r="8" spans="1:31" x14ac:dyDescent="0.3">
      <c r="A8" s="9">
        <v>6</v>
      </c>
      <c r="B8" s="29"/>
      <c r="C8" s="30"/>
      <c r="D8" s="40"/>
      <c r="E8" s="30"/>
      <c r="F8" s="44"/>
      <c r="G8" s="32"/>
      <c r="H8" s="6">
        <f t="shared" si="0"/>
        <v>0</v>
      </c>
      <c r="I8" s="7">
        <f t="shared" si="1"/>
        <v>0</v>
      </c>
      <c r="J8" s="15">
        <f t="shared" si="2"/>
        <v>0</v>
      </c>
      <c r="K8" s="163"/>
      <c r="L8" s="36"/>
    </row>
    <row r="9" spans="1:31" x14ac:dyDescent="0.3">
      <c r="A9" s="9">
        <v>7</v>
      </c>
      <c r="B9" s="29"/>
      <c r="C9" s="30"/>
      <c r="D9" s="40"/>
      <c r="E9" s="30"/>
      <c r="F9" s="44"/>
      <c r="G9" s="32"/>
      <c r="H9" s="6">
        <f t="shared" si="0"/>
        <v>0</v>
      </c>
      <c r="I9" s="7">
        <f t="shared" si="1"/>
        <v>0</v>
      </c>
      <c r="J9" s="15">
        <f t="shared" si="2"/>
        <v>0</v>
      </c>
      <c r="K9" s="163"/>
      <c r="L9" s="36"/>
    </row>
    <row r="10" spans="1:31" x14ac:dyDescent="0.3">
      <c r="A10" s="9">
        <v>8</v>
      </c>
      <c r="B10" s="29"/>
      <c r="C10" s="30"/>
      <c r="D10" s="40"/>
      <c r="E10" s="30"/>
      <c r="F10" s="44"/>
      <c r="G10" s="32"/>
      <c r="H10" s="6">
        <f t="shared" si="0"/>
        <v>0</v>
      </c>
      <c r="I10" s="7">
        <f t="shared" si="1"/>
        <v>0</v>
      </c>
      <c r="J10" s="15">
        <f t="shared" si="2"/>
        <v>0</v>
      </c>
      <c r="K10" s="163"/>
      <c r="L10" s="36"/>
    </row>
    <row r="11" spans="1:31" x14ac:dyDescent="0.3">
      <c r="A11" s="9">
        <v>9</v>
      </c>
      <c r="B11" s="29"/>
      <c r="C11" s="30"/>
      <c r="D11" s="40"/>
      <c r="E11" s="30"/>
      <c r="F11" s="44"/>
      <c r="G11" s="32"/>
      <c r="H11" s="6">
        <f t="shared" si="0"/>
        <v>0</v>
      </c>
      <c r="I11" s="7">
        <f t="shared" si="1"/>
        <v>0</v>
      </c>
      <c r="J11" s="15">
        <f t="shared" si="2"/>
        <v>0</v>
      </c>
      <c r="K11" s="163"/>
      <c r="L11" s="36"/>
    </row>
    <row r="12" spans="1:31" ht="15" thickBot="1" x14ac:dyDescent="0.35">
      <c r="A12" s="10">
        <v>10</v>
      </c>
      <c r="B12" s="33"/>
      <c r="C12" s="34"/>
      <c r="D12" s="41"/>
      <c r="E12" s="34"/>
      <c r="F12" s="45"/>
      <c r="G12" s="32"/>
      <c r="H12" s="6">
        <f t="shared" si="0"/>
        <v>0</v>
      </c>
      <c r="I12" s="7">
        <f t="shared" si="1"/>
        <v>0</v>
      </c>
      <c r="J12" s="24">
        <f t="shared" si="2"/>
        <v>0</v>
      </c>
      <c r="K12" s="163"/>
      <c r="L12" s="37"/>
    </row>
    <row r="13" spans="1:31" ht="15" thickBot="1" x14ac:dyDescent="0.35">
      <c r="A13" s="291" t="s">
        <v>8</v>
      </c>
      <c r="B13" s="292"/>
      <c r="C13" s="292"/>
      <c r="D13" s="292"/>
      <c r="E13" s="292"/>
      <c r="F13" s="292"/>
      <c r="G13" s="293"/>
      <c r="H13" s="11">
        <f>SUM(H3:H12)</f>
        <v>0</v>
      </c>
      <c r="I13" s="12">
        <f>SUM(I3:I12)</f>
        <v>0</v>
      </c>
      <c r="J13" s="13">
        <f>SUM(J3:J12)</f>
        <v>0</v>
      </c>
      <c r="K13" s="164"/>
      <c r="L13" s="38"/>
    </row>
    <row r="14" spans="1:31" ht="15" thickBot="1" x14ac:dyDescent="0.35"/>
    <row r="15" spans="1:31" ht="15" thickBot="1" x14ac:dyDescent="0.35">
      <c r="A15" s="291" t="s">
        <v>71</v>
      </c>
      <c r="B15" s="292"/>
      <c r="C15" s="293"/>
    </row>
    <row r="16" spans="1:31" ht="15" thickBot="1" x14ac:dyDescent="0.35">
      <c r="A16" s="18" t="s">
        <v>1</v>
      </c>
      <c r="B16" s="19" t="s">
        <v>0</v>
      </c>
      <c r="C16" s="20" t="s">
        <v>2</v>
      </c>
      <c r="D16" s="20" t="s">
        <v>9</v>
      </c>
      <c r="E16" s="20" t="s">
        <v>7</v>
      </c>
      <c r="F16" s="21" t="s">
        <v>3</v>
      </c>
      <c r="G16" s="20" t="s">
        <v>25</v>
      </c>
      <c r="H16" s="22" t="s">
        <v>4</v>
      </c>
      <c r="I16" s="20" t="s">
        <v>5</v>
      </c>
      <c r="J16" s="23" t="s">
        <v>6</v>
      </c>
      <c r="K16" s="231" t="s">
        <v>103</v>
      </c>
      <c r="L16" s="231" t="s">
        <v>10</v>
      </c>
    </row>
    <row r="17" spans="1:12" x14ac:dyDescent="0.3">
      <c r="A17" s="5">
        <v>1</v>
      </c>
      <c r="B17" s="25"/>
      <c r="C17" s="26"/>
      <c r="D17" s="39"/>
      <c r="E17" s="26"/>
      <c r="F17" s="42"/>
      <c r="G17" s="28"/>
      <c r="H17" s="6">
        <f>F17*D17</f>
        <v>0</v>
      </c>
      <c r="I17" s="7">
        <f>H17*G17</f>
        <v>0</v>
      </c>
      <c r="J17" s="8">
        <f>I17+H17</f>
        <v>0</v>
      </c>
      <c r="K17" s="163"/>
      <c r="L17" s="35"/>
    </row>
    <row r="18" spans="1:12" x14ac:dyDescent="0.3">
      <c r="A18" s="9">
        <v>2</v>
      </c>
      <c r="B18" s="29"/>
      <c r="C18" s="30"/>
      <c r="D18" s="40"/>
      <c r="E18" s="30"/>
      <c r="F18" s="43"/>
      <c r="G18" s="32"/>
      <c r="H18" s="6">
        <f t="shared" ref="H18:H26" si="3">F18*D18</f>
        <v>0</v>
      </c>
      <c r="I18" s="7">
        <f t="shared" ref="I18:I26" si="4">H18*G18</f>
        <v>0</v>
      </c>
      <c r="J18" s="15">
        <f t="shared" ref="J18:J26" si="5">I18+H18</f>
        <v>0</v>
      </c>
      <c r="K18" s="163"/>
      <c r="L18" s="36"/>
    </row>
    <row r="19" spans="1:12" x14ac:dyDescent="0.3">
      <c r="A19" s="9">
        <v>3</v>
      </c>
      <c r="B19" s="29"/>
      <c r="C19" s="30"/>
      <c r="D19" s="40"/>
      <c r="E19" s="30"/>
      <c r="F19" s="43"/>
      <c r="G19" s="32"/>
      <c r="H19" s="6">
        <f t="shared" si="3"/>
        <v>0</v>
      </c>
      <c r="I19" s="7">
        <f t="shared" si="4"/>
        <v>0</v>
      </c>
      <c r="J19" s="15">
        <f t="shared" si="5"/>
        <v>0</v>
      </c>
      <c r="K19" s="163"/>
      <c r="L19" s="36"/>
    </row>
    <row r="20" spans="1:12" x14ac:dyDescent="0.3">
      <c r="A20" s="9">
        <v>4</v>
      </c>
      <c r="B20" s="29"/>
      <c r="C20" s="30"/>
      <c r="D20" s="40"/>
      <c r="E20" s="30"/>
      <c r="F20" s="44"/>
      <c r="G20" s="32"/>
      <c r="H20" s="6">
        <f t="shared" si="3"/>
        <v>0</v>
      </c>
      <c r="I20" s="7">
        <f t="shared" si="4"/>
        <v>0</v>
      </c>
      <c r="J20" s="15">
        <f t="shared" si="5"/>
        <v>0</v>
      </c>
      <c r="K20" s="163"/>
      <c r="L20" s="36"/>
    </row>
    <row r="21" spans="1:12" x14ac:dyDescent="0.3">
      <c r="A21" s="9">
        <v>5</v>
      </c>
      <c r="B21" s="29"/>
      <c r="C21" s="30"/>
      <c r="D21" s="40"/>
      <c r="E21" s="30"/>
      <c r="F21" s="44"/>
      <c r="G21" s="32"/>
      <c r="H21" s="6">
        <f t="shared" si="3"/>
        <v>0</v>
      </c>
      <c r="I21" s="7">
        <f t="shared" si="4"/>
        <v>0</v>
      </c>
      <c r="J21" s="15">
        <f t="shared" si="5"/>
        <v>0</v>
      </c>
      <c r="K21" s="163"/>
      <c r="L21" s="36"/>
    </row>
    <row r="22" spans="1:12" x14ac:dyDescent="0.3">
      <c r="A22" s="9">
        <v>6</v>
      </c>
      <c r="B22" s="29"/>
      <c r="C22" s="30"/>
      <c r="D22" s="40"/>
      <c r="E22" s="30"/>
      <c r="F22" s="44"/>
      <c r="G22" s="32"/>
      <c r="H22" s="6">
        <f t="shared" si="3"/>
        <v>0</v>
      </c>
      <c r="I22" s="7">
        <f t="shared" si="4"/>
        <v>0</v>
      </c>
      <c r="J22" s="15">
        <f t="shared" si="5"/>
        <v>0</v>
      </c>
      <c r="K22" s="163"/>
      <c r="L22" s="36"/>
    </row>
    <row r="23" spans="1:12" x14ac:dyDescent="0.3">
      <c r="A23" s="9">
        <v>7</v>
      </c>
      <c r="B23" s="29"/>
      <c r="C23" s="30"/>
      <c r="D23" s="40"/>
      <c r="E23" s="30"/>
      <c r="F23" s="44"/>
      <c r="G23" s="32"/>
      <c r="H23" s="6">
        <f t="shared" si="3"/>
        <v>0</v>
      </c>
      <c r="I23" s="7">
        <f t="shared" si="4"/>
        <v>0</v>
      </c>
      <c r="J23" s="15">
        <f t="shared" si="5"/>
        <v>0</v>
      </c>
      <c r="K23" s="163"/>
      <c r="L23" s="36"/>
    </row>
    <row r="24" spans="1:12" x14ac:dyDescent="0.3">
      <c r="A24" s="9">
        <v>8</v>
      </c>
      <c r="B24" s="29"/>
      <c r="C24" s="30"/>
      <c r="D24" s="40"/>
      <c r="E24" s="30"/>
      <c r="F24" s="44"/>
      <c r="G24" s="32"/>
      <c r="H24" s="6">
        <f t="shared" si="3"/>
        <v>0</v>
      </c>
      <c r="I24" s="7">
        <f t="shared" si="4"/>
        <v>0</v>
      </c>
      <c r="J24" s="15">
        <f t="shared" si="5"/>
        <v>0</v>
      </c>
      <c r="K24" s="163"/>
      <c r="L24" s="36"/>
    </row>
    <row r="25" spans="1:12" x14ac:dyDescent="0.3">
      <c r="A25" s="9">
        <v>9</v>
      </c>
      <c r="B25" s="29"/>
      <c r="C25" s="30"/>
      <c r="D25" s="40"/>
      <c r="E25" s="30"/>
      <c r="F25" s="44"/>
      <c r="G25" s="32"/>
      <c r="H25" s="6">
        <f t="shared" si="3"/>
        <v>0</v>
      </c>
      <c r="I25" s="7">
        <f t="shared" si="4"/>
        <v>0</v>
      </c>
      <c r="J25" s="15">
        <f t="shared" si="5"/>
        <v>0</v>
      </c>
      <c r="K25" s="163"/>
      <c r="L25" s="36"/>
    </row>
    <row r="26" spans="1:12" ht="15" thickBot="1" x14ac:dyDescent="0.35">
      <c r="A26" s="10">
        <v>10</v>
      </c>
      <c r="B26" s="33"/>
      <c r="C26" s="34"/>
      <c r="D26" s="41"/>
      <c r="E26" s="34"/>
      <c r="F26" s="45"/>
      <c r="G26" s="32"/>
      <c r="H26" s="6">
        <f t="shared" si="3"/>
        <v>0</v>
      </c>
      <c r="I26" s="7">
        <f t="shared" si="4"/>
        <v>0</v>
      </c>
      <c r="J26" s="24">
        <f t="shared" si="5"/>
        <v>0</v>
      </c>
      <c r="K26" s="163"/>
      <c r="L26" s="37"/>
    </row>
    <row r="27" spans="1:12" ht="15" thickBot="1" x14ac:dyDescent="0.35">
      <c r="A27" s="291" t="s">
        <v>8</v>
      </c>
      <c r="B27" s="292"/>
      <c r="C27" s="292"/>
      <c r="D27" s="292"/>
      <c r="E27" s="292"/>
      <c r="F27" s="292"/>
      <c r="G27" s="293"/>
      <c r="H27" s="11">
        <f>SUM(H17:H26)</f>
        <v>0</v>
      </c>
      <c r="I27" s="12">
        <f>SUM(I17:I26)</f>
        <v>0</v>
      </c>
      <c r="J27" s="13">
        <f>SUM(J17:J26)</f>
        <v>0</v>
      </c>
      <c r="K27" s="164"/>
      <c r="L27" s="38"/>
    </row>
  </sheetData>
  <sheetProtection algorithmName="SHA-512" hashValue="fMlZ+Udb8ut7eJUi3F5mII3tvoDwxb/nwBzhhXh7vJ1/nVF0mkJzXTTSZ2bLMHLYUCbnngM/3/JiKqGqhZ4+rA==" saltValue="7ofXyQhYAtsaHD1Qu+Ls4Q==" spinCount="100000" sheet="1" formatColumns="0"/>
  <mergeCells count="4">
    <mergeCell ref="A13:G13"/>
    <mergeCell ref="A1:C1"/>
    <mergeCell ref="A15:C15"/>
    <mergeCell ref="A27:G27"/>
  </mergeCells>
  <dataValidations count="2">
    <dataValidation type="list" allowBlank="1" showInputMessage="1" showErrorMessage="1" sqref="K17:K26" xr:uid="{00000000-0002-0000-0300-000000000000}">
      <formula1>$AE$1:$AE$4</formula1>
    </dataValidation>
    <dataValidation type="list" allowBlank="1" showInputMessage="1" showErrorMessage="1" sqref="K3:K12" xr:uid="{D5DE1121-1BA5-4689-AF7D-56A165C13406}">
      <formula1>$AE$2:$AE$3</formula1>
    </dataValidation>
  </dataValidations>
  <pageMargins left="0.7" right="0.7" top="0.75" bottom="0.75" header="0.3" footer="0.3"/>
  <pageSetup paperSize="9" scale="3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"/>
  <sheetViews>
    <sheetView view="pageBreakPreview" zoomScale="120" zoomScaleNormal="140" zoomScaleSheetLayoutView="12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14.33203125" style="1" customWidth="1"/>
    <col min="4" max="4" width="10.21875" style="1" bestFit="1" customWidth="1"/>
    <col min="5" max="5" width="12.88671875" style="1" bestFit="1" customWidth="1"/>
    <col min="6" max="6" width="10.77734375" style="1" bestFit="1" customWidth="1"/>
    <col min="7" max="7" width="11.88671875" style="1" bestFit="1" customWidth="1"/>
    <col min="8" max="10" width="10.88671875" style="1" bestFit="1" customWidth="1"/>
    <col min="11" max="11" width="63.33203125" style="1" bestFit="1" customWidth="1"/>
    <col min="12" max="12" width="28" style="1" customWidth="1"/>
    <col min="13" max="16384" width="8.88671875" style="1"/>
  </cols>
  <sheetData>
    <row r="1" spans="1:31" ht="15" thickBot="1" x14ac:dyDescent="0.35">
      <c r="A1" s="2" t="s">
        <v>1</v>
      </c>
      <c r="B1" s="3" t="s">
        <v>0</v>
      </c>
      <c r="C1" s="234" t="s">
        <v>2</v>
      </c>
      <c r="D1" s="234" t="s">
        <v>9</v>
      </c>
      <c r="E1" s="234" t="s">
        <v>7</v>
      </c>
      <c r="F1" s="235" t="s">
        <v>3</v>
      </c>
      <c r="G1" s="234" t="s">
        <v>25</v>
      </c>
      <c r="H1" s="233" t="s">
        <v>4</v>
      </c>
      <c r="I1" s="234" t="s">
        <v>5</v>
      </c>
      <c r="J1" s="209" t="s">
        <v>6</v>
      </c>
      <c r="K1" s="231" t="s">
        <v>103</v>
      </c>
      <c r="L1" s="232" t="s">
        <v>10</v>
      </c>
    </row>
    <row r="2" spans="1:31" x14ac:dyDescent="0.3">
      <c r="A2" s="132">
        <v>1</v>
      </c>
      <c r="B2" s="144"/>
      <c r="C2" s="39"/>
      <c r="D2" s="39"/>
      <c r="E2" s="39"/>
      <c r="F2" s="146"/>
      <c r="G2" s="173"/>
      <c r="H2" s="147">
        <f>F2*D2</f>
        <v>0</v>
      </c>
      <c r="I2" s="148">
        <f>H2*G2</f>
        <v>0</v>
      </c>
      <c r="J2" s="149">
        <f>I2+H2</f>
        <v>0</v>
      </c>
      <c r="K2" s="163"/>
      <c r="L2" s="150"/>
      <c r="AE2" s="1">
        <f>COUNTA(B2)</f>
        <v>0</v>
      </c>
    </row>
    <row r="3" spans="1:31" x14ac:dyDescent="0.3">
      <c r="A3" s="135">
        <v>2</v>
      </c>
      <c r="B3" s="174"/>
      <c r="C3" s="40"/>
      <c r="D3" s="39"/>
      <c r="E3" s="39"/>
      <c r="F3" s="146"/>
      <c r="G3" s="173"/>
      <c r="H3" s="147">
        <f t="shared" ref="H3:H6" si="0">F3*D3</f>
        <v>0</v>
      </c>
      <c r="I3" s="148">
        <f t="shared" ref="I3:I6" si="1">H3*G3</f>
        <v>0</v>
      </c>
      <c r="J3" s="149">
        <f t="shared" ref="J3:J6" si="2">I3+H3</f>
        <v>0</v>
      </c>
      <c r="K3" s="163"/>
      <c r="L3" s="152"/>
      <c r="AE3" s="1">
        <f t="shared" ref="AE3:AE6" si="3">COUNTA(B3)</f>
        <v>0</v>
      </c>
    </row>
    <row r="4" spans="1:31" x14ac:dyDescent="0.3">
      <c r="A4" s="135">
        <v>3</v>
      </c>
      <c r="B4" s="174"/>
      <c r="C4" s="40"/>
      <c r="D4" s="39"/>
      <c r="E4" s="39"/>
      <c r="F4" s="146"/>
      <c r="G4" s="173"/>
      <c r="H4" s="147">
        <f t="shared" si="0"/>
        <v>0</v>
      </c>
      <c r="I4" s="148">
        <f t="shared" si="1"/>
        <v>0</v>
      </c>
      <c r="J4" s="149">
        <f t="shared" si="2"/>
        <v>0</v>
      </c>
      <c r="K4" s="163"/>
      <c r="L4" s="152"/>
      <c r="AE4" s="1">
        <f t="shared" si="3"/>
        <v>0</v>
      </c>
    </row>
    <row r="5" spans="1:31" x14ac:dyDescent="0.3">
      <c r="A5" s="135">
        <v>4</v>
      </c>
      <c r="B5" s="174"/>
      <c r="C5" s="40"/>
      <c r="D5" s="39"/>
      <c r="E5" s="39"/>
      <c r="F5" s="146"/>
      <c r="G5" s="173"/>
      <c r="H5" s="147">
        <f t="shared" si="0"/>
        <v>0</v>
      </c>
      <c r="I5" s="148">
        <f t="shared" si="1"/>
        <v>0</v>
      </c>
      <c r="J5" s="149">
        <f t="shared" si="2"/>
        <v>0</v>
      </c>
      <c r="K5" s="163"/>
      <c r="L5" s="152"/>
      <c r="AE5" s="1">
        <f t="shared" si="3"/>
        <v>0</v>
      </c>
    </row>
    <row r="6" spans="1:31" ht="15" thickBot="1" x14ac:dyDescent="0.35">
      <c r="A6" s="135">
        <v>5</v>
      </c>
      <c r="B6" s="174"/>
      <c r="C6" s="40"/>
      <c r="D6" s="39"/>
      <c r="E6" s="39"/>
      <c r="F6" s="146"/>
      <c r="G6" s="173"/>
      <c r="H6" s="147">
        <f t="shared" si="0"/>
        <v>0</v>
      </c>
      <c r="I6" s="148">
        <f t="shared" si="1"/>
        <v>0</v>
      </c>
      <c r="J6" s="149">
        <f t="shared" si="2"/>
        <v>0</v>
      </c>
      <c r="K6" s="163"/>
      <c r="L6" s="152"/>
      <c r="AE6" s="1">
        <f t="shared" si="3"/>
        <v>0</v>
      </c>
    </row>
    <row r="7" spans="1:31" ht="15" thickBot="1" x14ac:dyDescent="0.35">
      <c r="A7" s="280" t="s">
        <v>8</v>
      </c>
      <c r="B7" s="281"/>
      <c r="C7" s="281"/>
      <c r="D7" s="281"/>
      <c r="E7" s="281"/>
      <c r="F7" s="281"/>
      <c r="G7" s="282"/>
      <c r="H7" s="156">
        <f>SUM(H2:H6)</f>
        <v>0</v>
      </c>
      <c r="I7" s="157">
        <f>SUM(I2:I6)</f>
        <v>0</v>
      </c>
      <c r="J7" s="158">
        <f>SUM(J2:J6)</f>
        <v>0</v>
      </c>
      <c r="K7" s="172"/>
      <c r="L7" s="159"/>
      <c r="AE7" s="175" t="s">
        <v>98</v>
      </c>
    </row>
    <row r="8" spans="1:31" x14ac:dyDescent="0.3">
      <c r="AE8" s="175" t="s">
        <v>100</v>
      </c>
    </row>
  </sheetData>
  <sheetProtection algorithmName="SHA-512" hashValue="tqqHjCBLdSTnYKM62LnwZ4DBEe1PgxH1ZYNVobzpoo2jF9woYvQWvlswYQ0hgmsvGk2yu81Cyhzz7uIljgCklQ==" saltValue="U2AhtPeTJfu+wVKBqteE4w==" spinCount="100000" sheet="1" formatColumns="0"/>
  <mergeCells count="1">
    <mergeCell ref="A7:G7"/>
  </mergeCells>
  <dataValidations count="1">
    <dataValidation type="list" allowBlank="1" showInputMessage="1" showErrorMessage="1" sqref="K2:K6" xr:uid="{00000000-0002-0000-0400-000000000000}">
      <formula1>$AE$7:$AE$8</formula1>
    </dataValidation>
  </dataValidations>
  <pageMargins left="0.7" right="0.7" top="0.75" bottom="0.75" header="0.3" footer="0.3"/>
  <pageSetup paperSize="9" scale="4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23.21875" style="1" bestFit="1" customWidth="1"/>
    <col min="3" max="3" width="10.88671875" style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9" width="9.77734375" style="1" bestFit="1" customWidth="1"/>
    <col min="10" max="10" width="10.77734375" style="1" bestFit="1" customWidth="1"/>
    <col min="11" max="11" width="12" style="1" bestFit="1" customWidth="1"/>
    <col min="12" max="12" width="61.6640625" style="1" bestFit="1" customWidth="1"/>
    <col min="13" max="13" width="62.44140625" style="1" customWidth="1"/>
    <col min="14" max="16384" width="8.88671875" style="1"/>
  </cols>
  <sheetData>
    <row r="1" spans="1:33" ht="15" thickBot="1" x14ac:dyDescent="0.35">
      <c r="A1" s="2" t="s">
        <v>1</v>
      </c>
      <c r="B1" s="3" t="s">
        <v>0</v>
      </c>
      <c r="C1" s="234" t="s">
        <v>2</v>
      </c>
      <c r="D1" s="234" t="s">
        <v>9</v>
      </c>
      <c r="E1" s="234" t="s">
        <v>7</v>
      </c>
      <c r="F1" s="235" t="s">
        <v>3</v>
      </c>
      <c r="G1" s="234" t="s">
        <v>25</v>
      </c>
      <c r="H1" s="233" t="s">
        <v>4</v>
      </c>
      <c r="I1" s="234" t="s">
        <v>5</v>
      </c>
      <c r="J1" s="209" t="s">
        <v>6</v>
      </c>
      <c r="K1" s="232" t="s">
        <v>97</v>
      </c>
      <c r="L1" s="231" t="s">
        <v>103</v>
      </c>
      <c r="M1" s="232" t="s">
        <v>10</v>
      </c>
      <c r="AG1" s="1">
        <v>0</v>
      </c>
    </row>
    <row r="2" spans="1:33" x14ac:dyDescent="0.3">
      <c r="A2" s="132">
        <v>1</v>
      </c>
      <c r="B2" s="133" t="s">
        <v>11</v>
      </c>
      <c r="C2" s="26"/>
      <c r="D2" s="39"/>
      <c r="E2" s="134" t="s">
        <v>14</v>
      </c>
      <c r="F2" s="27"/>
      <c r="G2" s="28"/>
      <c r="H2" s="6">
        <f>F2*D2</f>
        <v>0</v>
      </c>
      <c r="I2" s="7">
        <f>H2*G2</f>
        <v>0</v>
      </c>
      <c r="J2" s="8">
        <f>I2+H2</f>
        <v>0</v>
      </c>
      <c r="K2" s="140">
        <v>6492</v>
      </c>
      <c r="L2" s="163"/>
      <c r="M2" s="142" t="s">
        <v>15</v>
      </c>
      <c r="AG2" s="1">
        <v>1</v>
      </c>
    </row>
    <row r="3" spans="1:33" x14ac:dyDescent="0.3">
      <c r="A3" s="135">
        <v>2</v>
      </c>
      <c r="B3" s="136" t="s">
        <v>12</v>
      </c>
      <c r="C3" s="30"/>
      <c r="D3" s="39"/>
      <c r="E3" s="137" t="s">
        <v>14</v>
      </c>
      <c r="F3" s="31"/>
      <c r="G3" s="32"/>
      <c r="H3" s="138">
        <f>F3*D3</f>
        <v>0</v>
      </c>
      <c r="I3" s="7">
        <f t="shared" ref="I3:I4" si="0">H3*G3</f>
        <v>0</v>
      </c>
      <c r="J3" s="15">
        <f t="shared" ref="J3:J4" si="1">I3+H3</f>
        <v>0</v>
      </c>
      <c r="K3" s="141">
        <v>63218</v>
      </c>
      <c r="L3" s="163"/>
      <c r="M3" s="143" t="s">
        <v>96</v>
      </c>
      <c r="AG3" s="175" t="s">
        <v>102</v>
      </c>
    </row>
    <row r="4" spans="1:33" ht="15" thickBot="1" x14ac:dyDescent="0.35">
      <c r="A4" s="135">
        <v>3</v>
      </c>
      <c r="B4" s="136" t="s">
        <v>13</v>
      </c>
      <c r="C4" s="30"/>
      <c r="D4" s="39"/>
      <c r="E4" s="137" t="s">
        <v>14</v>
      </c>
      <c r="F4" s="31"/>
      <c r="G4" s="32"/>
      <c r="H4" s="138">
        <f>F4*D4</f>
        <v>0</v>
      </c>
      <c r="I4" s="7">
        <f t="shared" si="0"/>
        <v>0</v>
      </c>
      <c r="J4" s="15">
        <f t="shared" si="1"/>
        <v>0</v>
      </c>
      <c r="K4" s="141">
        <v>0</v>
      </c>
      <c r="L4" s="163"/>
      <c r="M4" s="143" t="s">
        <v>76</v>
      </c>
    </row>
    <row r="5" spans="1:33" ht="15" thickBot="1" x14ac:dyDescent="0.35">
      <c r="A5" s="291" t="s">
        <v>8</v>
      </c>
      <c r="B5" s="292"/>
      <c r="C5" s="292"/>
      <c r="D5" s="292"/>
      <c r="E5" s="292"/>
      <c r="F5" s="292"/>
      <c r="G5" s="293"/>
      <c r="H5" s="11">
        <f>SUM(H2:H4)</f>
        <v>0</v>
      </c>
      <c r="I5" s="12">
        <f>SUM(I2:I4)</f>
        <v>0</v>
      </c>
      <c r="J5" s="13">
        <f>SUM(J2:J4)</f>
        <v>0</v>
      </c>
      <c r="K5" s="13">
        <f>SUM(K2:K4)</f>
        <v>69710</v>
      </c>
      <c r="L5" s="162"/>
      <c r="M5" s="139"/>
    </row>
  </sheetData>
  <sheetProtection algorithmName="SHA-512" hashValue="A4AghrmpyajCp2WvTFD4/KM+kdtgy7p4NVpyGVbBI5OfTOCvEsyKYPIptJV7Mdo2Z+FfhJ689cbmEMe5uL2OsA==" saltValue="ItJ8ESJ+HwPSxEFNa60vsQ==" spinCount="100000" sheet="1" formatColumns="0"/>
  <mergeCells count="1">
    <mergeCell ref="A5:G5"/>
  </mergeCells>
  <dataValidations count="2">
    <dataValidation type="list" allowBlank="1" showInputMessage="1" showErrorMessage="1" sqref="D2:D4" xr:uid="{00000000-0002-0000-0500-000000000000}">
      <formula1>$AG$1:$AG$2</formula1>
    </dataValidation>
    <dataValidation type="list" allowBlank="1" showInputMessage="1" showErrorMessage="1" sqref="L2:L4" xr:uid="{00000000-0002-0000-0500-000001000000}">
      <formula1>$AG$3</formula1>
    </dataValidation>
  </dataValidations>
  <pageMargins left="0.7" right="0.7" top="0.75" bottom="0.75" header="0.3" footer="0.3"/>
  <pageSetup paperSize="9" scale="3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7"/>
  <sheetViews>
    <sheetView view="pageBreakPreview" zoomScale="90" zoomScaleNormal="100" zoomScaleSheetLayoutView="90" workbookViewId="0">
      <selection sqref="A1:B1"/>
    </sheetView>
  </sheetViews>
  <sheetFormatPr defaultRowHeight="14.4" x14ac:dyDescent="0.3"/>
  <cols>
    <col min="1" max="1" width="8.33203125" style="1" bestFit="1" customWidth="1"/>
    <col min="2" max="2" width="20.33203125" style="1" bestFit="1" customWidth="1"/>
    <col min="3" max="3" width="10.88671875" style="1" bestFit="1" customWidth="1"/>
    <col min="4" max="4" width="10.77734375" style="1" bestFit="1" customWidth="1"/>
    <col min="5" max="5" width="13.6640625" style="1" bestFit="1" customWidth="1"/>
    <col min="6" max="6" width="10.5546875" style="1" bestFit="1" customWidth="1"/>
    <col min="7" max="8" width="12.5546875" style="1" bestFit="1" customWidth="1"/>
    <col min="9" max="9" width="13.33203125" style="1" bestFit="1" customWidth="1"/>
    <col min="10" max="10" width="11.6640625" style="1" bestFit="1" customWidth="1"/>
    <col min="11" max="11" width="36" style="1" bestFit="1" customWidth="1"/>
    <col min="12" max="12" width="11.6640625" style="1" bestFit="1" customWidth="1"/>
    <col min="13" max="13" width="10.5546875" style="1" bestFit="1" customWidth="1"/>
    <col min="14" max="14" width="11.6640625" style="1" bestFit="1" customWidth="1"/>
    <col min="15" max="15" width="36" style="1" bestFit="1" customWidth="1"/>
    <col min="16" max="16" width="25.5546875" style="1" customWidth="1"/>
    <col min="17" max="16384" width="8.88671875" style="1"/>
  </cols>
  <sheetData>
    <row r="1" spans="1:31" ht="15" thickBot="1" x14ac:dyDescent="0.35">
      <c r="A1" s="280" t="s">
        <v>26</v>
      </c>
      <c r="B1" s="282"/>
      <c r="I1" s="280" t="s">
        <v>23</v>
      </c>
      <c r="J1" s="281"/>
      <c r="K1" s="282"/>
      <c r="L1" s="280" t="s">
        <v>41</v>
      </c>
      <c r="M1" s="281"/>
      <c r="N1" s="282"/>
      <c r="AE1" s="175" t="s">
        <v>99</v>
      </c>
    </row>
    <row r="2" spans="1:31" ht="15" thickBot="1" x14ac:dyDescent="0.35">
      <c r="A2" s="2" t="s">
        <v>1</v>
      </c>
      <c r="B2" s="3" t="s">
        <v>0</v>
      </c>
      <c r="C2" s="234" t="s">
        <v>2</v>
      </c>
      <c r="D2" s="234" t="s">
        <v>9</v>
      </c>
      <c r="E2" s="234" t="s">
        <v>7</v>
      </c>
      <c r="F2" s="235" t="s">
        <v>83</v>
      </c>
      <c r="G2" s="235" t="s">
        <v>3</v>
      </c>
      <c r="H2" s="234" t="s">
        <v>25</v>
      </c>
      <c r="I2" s="233" t="s">
        <v>4</v>
      </c>
      <c r="J2" s="234" t="s">
        <v>5</v>
      </c>
      <c r="K2" s="209" t="s">
        <v>6</v>
      </c>
      <c r="L2" s="233" t="s">
        <v>4</v>
      </c>
      <c r="M2" s="234" t="s">
        <v>5</v>
      </c>
      <c r="N2" s="209" t="s">
        <v>6</v>
      </c>
      <c r="O2" s="231" t="s">
        <v>103</v>
      </c>
      <c r="P2" s="232" t="s">
        <v>10</v>
      </c>
      <c r="AE2" s="175" t="s">
        <v>100</v>
      </c>
    </row>
    <row r="3" spans="1:31" x14ac:dyDescent="0.3">
      <c r="A3" s="132">
        <v>1</v>
      </c>
      <c r="B3" s="144"/>
      <c r="C3" s="39"/>
      <c r="D3" s="39"/>
      <c r="E3" s="39"/>
      <c r="F3" s="145"/>
      <c r="G3" s="146"/>
      <c r="H3" s="28"/>
      <c r="I3" s="147">
        <f>G3*D3</f>
        <v>0</v>
      </c>
      <c r="J3" s="148">
        <f>I3*H3</f>
        <v>0</v>
      </c>
      <c r="K3" s="149">
        <f>I3+J3</f>
        <v>0</v>
      </c>
      <c r="L3" s="147">
        <f>G3*F3*D3/12*Költségvetés!D$5</f>
        <v>0</v>
      </c>
      <c r="M3" s="148">
        <f t="shared" ref="M3:M12" si="0">L3*H3</f>
        <v>0</v>
      </c>
      <c r="N3" s="149">
        <f>M3+L3</f>
        <v>0</v>
      </c>
      <c r="O3" s="163"/>
      <c r="P3" s="150"/>
    </row>
    <row r="4" spans="1:31" x14ac:dyDescent="0.3">
      <c r="A4" s="135">
        <v>2</v>
      </c>
      <c r="B4" s="144"/>
      <c r="C4" s="39"/>
      <c r="D4" s="39"/>
      <c r="E4" s="39"/>
      <c r="F4" s="145"/>
      <c r="G4" s="146"/>
      <c r="H4" s="28"/>
      <c r="I4" s="147">
        <f t="shared" ref="I4:I12" si="1">G4*D4</f>
        <v>0</v>
      </c>
      <c r="J4" s="148">
        <f t="shared" ref="J4:J12" si="2">I4*H4</f>
        <v>0</v>
      </c>
      <c r="K4" s="151">
        <f t="shared" ref="K4:K12" si="3">I4+J4</f>
        <v>0</v>
      </c>
      <c r="L4" s="147">
        <f>G4*F4*D4/12*Költségvetés!D$5</f>
        <v>0</v>
      </c>
      <c r="M4" s="148">
        <f t="shared" si="0"/>
        <v>0</v>
      </c>
      <c r="N4" s="151">
        <f t="shared" ref="N4:N12" si="4">M4+L4</f>
        <v>0</v>
      </c>
      <c r="O4" s="163"/>
      <c r="P4" s="152"/>
    </row>
    <row r="5" spans="1:31" x14ac:dyDescent="0.3">
      <c r="A5" s="135">
        <v>3</v>
      </c>
      <c r="B5" s="144"/>
      <c r="C5" s="39"/>
      <c r="D5" s="39"/>
      <c r="E5" s="39"/>
      <c r="F5" s="145"/>
      <c r="G5" s="146"/>
      <c r="H5" s="28"/>
      <c r="I5" s="147">
        <f t="shared" si="1"/>
        <v>0</v>
      </c>
      <c r="J5" s="148">
        <f t="shared" si="2"/>
        <v>0</v>
      </c>
      <c r="K5" s="151">
        <f t="shared" si="3"/>
        <v>0</v>
      </c>
      <c r="L5" s="147">
        <f>G5*F5*D5/12*Költségvetés!D$5</f>
        <v>0</v>
      </c>
      <c r="M5" s="148">
        <f t="shared" si="0"/>
        <v>0</v>
      </c>
      <c r="N5" s="151">
        <f t="shared" si="4"/>
        <v>0</v>
      </c>
      <c r="O5" s="163"/>
      <c r="P5" s="152"/>
    </row>
    <row r="6" spans="1:31" x14ac:dyDescent="0.3">
      <c r="A6" s="135">
        <v>4</v>
      </c>
      <c r="B6" s="144"/>
      <c r="C6" s="39"/>
      <c r="D6" s="39"/>
      <c r="E6" s="39"/>
      <c r="F6" s="145"/>
      <c r="G6" s="146"/>
      <c r="H6" s="28"/>
      <c r="I6" s="147">
        <f t="shared" si="1"/>
        <v>0</v>
      </c>
      <c r="J6" s="148">
        <f t="shared" si="2"/>
        <v>0</v>
      </c>
      <c r="K6" s="151">
        <f t="shared" si="3"/>
        <v>0</v>
      </c>
      <c r="L6" s="147">
        <f>G6*F6*D6/12*Költségvetés!D$5</f>
        <v>0</v>
      </c>
      <c r="M6" s="148">
        <f t="shared" si="0"/>
        <v>0</v>
      </c>
      <c r="N6" s="151">
        <f t="shared" si="4"/>
        <v>0</v>
      </c>
      <c r="O6" s="163"/>
      <c r="P6" s="152"/>
    </row>
    <row r="7" spans="1:31" x14ac:dyDescent="0.3">
      <c r="A7" s="135">
        <v>5</v>
      </c>
      <c r="B7" s="144"/>
      <c r="C7" s="39"/>
      <c r="D7" s="39"/>
      <c r="E7" s="39"/>
      <c r="F7" s="145"/>
      <c r="G7" s="146"/>
      <c r="H7" s="28"/>
      <c r="I7" s="147">
        <f t="shared" si="1"/>
        <v>0</v>
      </c>
      <c r="J7" s="148">
        <f t="shared" si="2"/>
        <v>0</v>
      </c>
      <c r="K7" s="151">
        <f t="shared" si="3"/>
        <v>0</v>
      </c>
      <c r="L7" s="147">
        <f>G7*F7*D7/12*Költségvetés!D$5</f>
        <v>0</v>
      </c>
      <c r="M7" s="148">
        <f t="shared" si="0"/>
        <v>0</v>
      </c>
      <c r="N7" s="151">
        <f t="shared" si="4"/>
        <v>0</v>
      </c>
      <c r="O7" s="163"/>
      <c r="P7" s="152"/>
    </row>
    <row r="8" spans="1:31" x14ac:dyDescent="0.3">
      <c r="A8" s="135">
        <v>6</v>
      </c>
      <c r="B8" s="144"/>
      <c r="C8" s="39"/>
      <c r="D8" s="39"/>
      <c r="E8" s="39"/>
      <c r="F8" s="145"/>
      <c r="G8" s="146"/>
      <c r="H8" s="28"/>
      <c r="I8" s="147">
        <f t="shared" si="1"/>
        <v>0</v>
      </c>
      <c r="J8" s="148">
        <f t="shared" si="2"/>
        <v>0</v>
      </c>
      <c r="K8" s="151">
        <f t="shared" si="3"/>
        <v>0</v>
      </c>
      <c r="L8" s="147">
        <f>G8*F8*D8/12*Költségvetés!D$5</f>
        <v>0</v>
      </c>
      <c r="M8" s="148">
        <f t="shared" si="0"/>
        <v>0</v>
      </c>
      <c r="N8" s="151">
        <f t="shared" si="4"/>
        <v>0</v>
      </c>
      <c r="O8" s="163"/>
      <c r="P8" s="152"/>
    </row>
    <row r="9" spans="1:31" x14ac:dyDescent="0.3">
      <c r="A9" s="135">
        <v>7</v>
      </c>
      <c r="B9" s="144"/>
      <c r="C9" s="39"/>
      <c r="D9" s="39"/>
      <c r="E9" s="39"/>
      <c r="F9" s="145"/>
      <c r="G9" s="146"/>
      <c r="H9" s="28"/>
      <c r="I9" s="147">
        <f t="shared" si="1"/>
        <v>0</v>
      </c>
      <c r="J9" s="148">
        <f t="shared" si="2"/>
        <v>0</v>
      </c>
      <c r="K9" s="151">
        <f t="shared" si="3"/>
        <v>0</v>
      </c>
      <c r="L9" s="147">
        <f>G9*F9*D9/12*Költségvetés!D$5</f>
        <v>0</v>
      </c>
      <c r="M9" s="148">
        <f t="shared" si="0"/>
        <v>0</v>
      </c>
      <c r="N9" s="151">
        <f t="shared" si="4"/>
        <v>0</v>
      </c>
      <c r="O9" s="163"/>
      <c r="P9" s="152"/>
    </row>
    <row r="10" spans="1:31" x14ac:dyDescent="0.3">
      <c r="A10" s="135">
        <v>8</v>
      </c>
      <c r="B10" s="144"/>
      <c r="C10" s="39"/>
      <c r="D10" s="39"/>
      <c r="E10" s="39"/>
      <c r="F10" s="145"/>
      <c r="G10" s="146"/>
      <c r="H10" s="28"/>
      <c r="I10" s="147">
        <f t="shared" si="1"/>
        <v>0</v>
      </c>
      <c r="J10" s="148">
        <f t="shared" si="2"/>
        <v>0</v>
      </c>
      <c r="K10" s="151">
        <f t="shared" si="3"/>
        <v>0</v>
      </c>
      <c r="L10" s="147">
        <f>G10*F10*D10/12*Költségvetés!D$5</f>
        <v>0</v>
      </c>
      <c r="M10" s="148">
        <f t="shared" si="0"/>
        <v>0</v>
      </c>
      <c r="N10" s="151">
        <f t="shared" si="4"/>
        <v>0</v>
      </c>
      <c r="O10" s="163"/>
      <c r="P10" s="152"/>
    </row>
    <row r="11" spans="1:31" x14ac:dyDescent="0.3">
      <c r="A11" s="135">
        <v>9</v>
      </c>
      <c r="B11" s="144"/>
      <c r="C11" s="39"/>
      <c r="D11" s="39"/>
      <c r="E11" s="39"/>
      <c r="F11" s="145"/>
      <c r="G11" s="146"/>
      <c r="H11" s="28"/>
      <c r="I11" s="147">
        <f t="shared" si="1"/>
        <v>0</v>
      </c>
      <c r="J11" s="148">
        <f t="shared" si="2"/>
        <v>0</v>
      </c>
      <c r="K11" s="151">
        <f t="shared" si="3"/>
        <v>0</v>
      </c>
      <c r="L11" s="147">
        <f>G11*F11*D11/12*Költségvetés!D$5</f>
        <v>0</v>
      </c>
      <c r="M11" s="148">
        <f t="shared" si="0"/>
        <v>0</v>
      </c>
      <c r="N11" s="151">
        <f t="shared" si="4"/>
        <v>0</v>
      </c>
      <c r="O11" s="163"/>
      <c r="P11" s="152"/>
    </row>
    <row r="12" spans="1:31" ht="15" thickBot="1" x14ac:dyDescent="0.35">
      <c r="A12" s="153">
        <v>10</v>
      </c>
      <c r="B12" s="144"/>
      <c r="C12" s="39"/>
      <c r="D12" s="39"/>
      <c r="E12" s="39"/>
      <c r="F12" s="145"/>
      <c r="G12" s="146"/>
      <c r="H12" s="28"/>
      <c r="I12" s="147">
        <f t="shared" si="1"/>
        <v>0</v>
      </c>
      <c r="J12" s="148">
        <f t="shared" si="2"/>
        <v>0</v>
      </c>
      <c r="K12" s="154">
        <f t="shared" si="3"/>
        <v>0</v>
      </c>
      <c r="L12" s="147">
        <f>G12*F12*D12/12*Költségvetés!D$5</f>
        <v>0</v>
      </c>
      <c r="M12" s="148">
        <f t="shared" si="0"/>
        <v>0</v>
      </c>
      <c r="N12" s="154">
        <f t="shared" si="4"/>
        <v>0</v>
      </c>
      <c r="O12" s="163"/>
      <c r="P12" s="155"/>
    </row>
    <row r="13" spans="1:31" ht="15" thickBot="1" x14ac:dyDescent="0.35">
      <c r="A13" s="280" t="s">
        <v>8</v>
      </c>
      <c r="B13" s="281"/>
      <c r="C13" s="281"/>
      <c r="D13" s="281"/>
      <c r="E13" s="281"/>
      <c r="F13" s="281"/>
      <c r="G13" s="281"/>
      <c r="H13" s="282"/>
      <c r="I13" s="156">
        <f t="shared" ref="I13:K13" si="5">SUM(I3:I12)</f>
        <v>0</v>
      </c>
      <c r="J13" s="157">
        <f t="shared" si="5"/>
        <v>0</v>
      </c>
      <c r="K13" s="158">
        <f t="shared" si="5"/>
        <v>0</v>
      </c>
      <c r="L13" s="156">
        <f>SUM(L3:L12)</f>
        <v>0</v>
      </c>
      <c r="M13" s="157">
        <f>SUM(M3:M12)</f>
        <v>0</v>
      </c>
      <c r="N13" s="158">
        <f>SUM(N3:N12)</f>
        <v>0</v>
      </c>
      <c r="O13" s="164"/>
      <c r="P13" s="159"/>
    </row>
    <row r="14" spans="1:31" ht="15" thickBot="1" x14ac:dyDescent="0.35"/>
    <row r="15" spans="1:31" ht="15" thickBot="1" x14ac:dyDescent="0.35">
      <c r="A15" s="280" t="s">
        <v>27</v>
      </c>
      <c r="B15" s="282"/>
    </row>
    <row r="16" spans="1:31" ht="15" thickBot="1" x14ac:dyDescent="0.35">
      <c r="A16" s="2" t="s">
        <v>1</v>
      </c>
      <c r="B16" s="3" t="s">
        <v>0</v>
      </c>
      <c r="C16" s="234" t="s">
        <v>2</v>
      </c>
      <c r="D16" s="234" t="s">
        <v>9</v>
      </c>
      <c r="E16" s="234" t="s">
        <v>7</v>
      </c>
      <c r="F16" s="235" t="s">
        <v>3</v>
      </c>
      <c r="G16" s="230" t="s">
        <v>25</v>
      </c>
      <c r="H16" s="233" t="s">
        <v>4</v>
      </c>
      <c r="I16" s="234" t="s">
        <v>5</v>
      </c>
      <c r="J16" s="209" t="s">
        <v>6</v>
      </c>
      <c r="K16" s="231" t="s">
        <v>103</v>
      </c>
      <c r="L16" s="280" t="s">
        <v>10</v>
      </c>
      <c r="M16" s="282"/>
    </row>
    <row r="17" spans="1:13" x14ac:dyDescent="0.3">
      <c r="A17" s="132">
        <v>1</v>
      </c>
      <c r="B17" s="144"/>
      <c r="C17" s="39"/>
      <c r="D17" s="39"/>
      <c r="E17" s="39"/>
      <c r="F17" s="146"/>
      <c r="G17" s="28"/>
      <c r="H17" s="147">
        <f>F17*D17</f>
        <v>0</v>
      </c>
      <c r="I17" s="148">
        <f>H17*G17</f>
        <v>0</v>
      </c>
      <c r="J17" s="149">
        <f>I17+H17</f>
        <v>0</v>
      </c>
      <c r="K17" s="163"/>
      <c r="L17" s="303"/>
      <c r="M17" s="304"/>
    </row>
    <row r="18" spans="1:13" x14ac:dyDescent="0.3">
      <c r="A18" s="135">
        <v>2</v>
      </c>
      <c r="B18" s="144"/>
      <c r="C18" s="39"/>
      <c r="D18" s="39"/>
      <c r="E18" s="39"/>
      <c r="F18" s="146"/>
      <c r="G18" s="28"/>
      <c r="H18" s="147">
        <f t="shared" ref="H18:H26" si="6">F18*D18</f>
        <v>0</v>
      </c>
      <c r="I18" s="148">
        <f t="shared" ref="I18:I26" si="7">H18*G18</f>
        <v>0</v>
      </c>
      <c r="J18" s="151">
        <f t="shared" ref="J18:J26" si="8">I18+H18</f>
        <v>0</v>
      </c>
      <c r="K18" s="163"/>
      <c r="L18" s="298"/>
      <c r="M18" s="299"/>
    </row>
    <row r="19" spans="1:13" x14ac:dyDescent="0.3">
      <c r="A19" s="135">
        <v>3</v>
      </c>
      <c r="B19" s="144"/>
      <c r="C19" s="39"/>
      <c r="D19" s="39"/>
      <c r="E19" s="39"/>
      <c r="F19" s="146"/>
      <c r="G19" s="28"/>
      <c r="H19" s="147">
        <f t="shared" si="6"/>
        <v>0</v>
      </c>
      <c r="I19" s="148">
        <f t="shared" si="7"/>
        <v>0</v>
      </c>
      <c r="J19" s="151">
        <f t="shared" si="8"/>
        <v>0</v>
      </c>
      <c r="K19" s="163"/>
      <c r="L19" s="298"/>
      <c r="M19" s="299"/>
    </row>
    <row r="20" spans="1:13" x14ac:dyDescent="0.3">
      <c r="A20" s="135">
        <v>4</v>
      </c>
      <c r="B20" s="144"/>
      <c r="C20" s="39"/>
      <c r="D20" s="39"/>
      <c r="E20" s="39"/>
      <c r="F20" s="146"/>
      <c r="G20" s="28"/>
      <c r="H20" s="147">
        <f t="shared" si="6"/>
        <v>0</v>
      </c>
      <c r="I20" s="148">
        <f t="shared" si="7"/>
        <v>0</v>
      </c>
      <c r="J20" s="151">
        <f t="shared" si="8"/>
        <v>0</v>
      </c>
      <c r="K20" s="163"/>
      <c r="L20" s="298"/>
      <c r="M20" s="299"/>
    </row>
    <row r="21" spans="1:13" x14ac:dyDescent="0.3">
      <c r="A21" s="135">
        <v>5</v>
      </c>
      <c r="B21" s="144"/>
      <c r="C21" s="39"/>
      <c r="D21" s="39"/>
      <c r="E21" s="39"/>
      <c r="F21" s="146"/>
      <c r="G21" s="28"/>
      <c r="H21" s="147">
        <f t="shared" si="6"/>
        <v>0</v>
      </c>
      <c r="I21" s="148">
        <f t="shared" si="7"/>
        <v>0</v>
      </c>
      <c r="J21" s="151">
        <f t="shared" si="8"/>
        <v>0</v>
      </c>
      <c r="K21" s="163"/>
      <c r="L21" s="298"/>
      <c r="M21" s="299"/>
    </row>
    <row r="22" spans="1:13" x14ac:dyDescent="0.3">
      <c r="A22" s="135">
        <v>6</v>
      </c>
      <c r="B22" s="144"/>
      <c r="C22" s="39"/>
      <c r="D22" s="39"/>
      <c r="E22" s="39"/>
      <c r="F22" s="146"/>
      <c r="G22" s="28"/>
      <c r="H22" s="147">
        <f t="shared" si="6"/>
        <v>0</v>
      </c>
      <c r="I22" s="148">
        <f t="shared" si="7"/>
        <v>0</v>
      </c>
      <c r="J22" s="151">
        <f t="shared" si="8"/>
        <v>0</v>
      </c>
      <c r="K22" s="163"/>
      <c r="L22" s="298"/>
      <c r="M22" s="299"/>
    </row>
    <row r="23" spans="1:13" x14ac:dyDescent="0.3">
      <c r="A23" s="135">
        <v>7</v>
      </c>
      <c r="B23" s="144"/>
      <c r="C23" s="39"/>
      <c r="D23" s="39"/>
      <c r="E23" s="39"/>
      <c r="F23" s="146"/>
      <c r="G23" s="28"/>
      <c r="H23" s="147">
        <f t="shared" si="6"/>
        <v>0</v>
      </c>
      <c r="I23" s="148">
        <f t="shared" si="7"/>
        <v>0</v>
      </c>
      <c r="J23" s="151">
        <f t="shared" si="8"/>
        <v>0</v>
      </c>
      <c r="K23" s="163"/>
      <c r="L23" s="298"/>
      <c r="M23" s="299"/>
    </row>
    <row r="24" spans="1:13" x14ac:dyDescent="0.3">
      <c r="A24" s="135">
        <v>8</v>
      </c>
      <c r="B24" s="144"/>
      <c r="C24" s="39"/>
      <c r="D24" s="39"/>
      <c r="E24" s="39"/>
      <c r="F24" s="146"/>
      <c r="G24" s="28"/>
      <c r="H24" s="147">
        <f t="shared" si="6"/>
        <v>0</v>
      </c>
      <c r="I24" s="148">
        <f t="shared" si="7"/>
        <v>0</v>
      </c>
      <c r="J24" s="151">
        <f t="shared" si="8"/>
        <v>0</v>
      </c>
      <c r="K24" s="163"/>
      <c r="L24" s="298"/>
      <c r="M24" s="299"/>
    </row>
    <row r="25" spans="1:13" x14ac:dyDescent="0.3">
      <c r="A25" s="135">
        <v>9</v>
      </c>
      <c r="B25" s="144"/>
      <c r="C25" s="39"/>
      <c r="D25" s="39"/>
      <c r="E25" s="39"/>
      <c r="F25" s="146"/>
      <c r="G25" s="28"/>
      <c r="H25" s="147">
        <f t="shared" si="6"/>
        <v>0</v>
      </c>
      <c r="I25" s="148">
        <f t="shared" si="7"/>
        <v>0</v>
      </c>
      <c r="J25" s="151">
        <f t="shared" si="8"/>
        <v>0</v>
      </c>
      <c r="K25" s="163"/>
      <c r="L25" s="298"/>
      <c r="M25" s="299"/>
    </row>
    <row r="26" spans="1:13" ht="15" thickBot="1" x14ac:dyDescent="0.35">
      <c r="A26" s="153">
        <v>10</v>
      </c>
      <c r="B26" s="144"/>
      <c r="C26" s="39"/>
      <c r="D26" s="39"/>
      <c r="E26" s="39"/>
      <c r="F26" s="146"/>
      <c r="G26" s="28"/>
      <c r="H26" s="147">
        <f t="shared" si="6"/>
        <v>0</v>
      </c>
      <c r="I26" s="148">
        <f t="shared" si="7"/>
        <v>0</v>
      </c>
      <c r="J26" s="154">
        <f t="shared" si="8"/>
        <v>0</v>
      </c>
      <c r="K26" s="163"/>
      <c r="L26" s="294"/>
      <c r="M26" s="295"/>
    </row>
    <row r="27" spans="1:13" ht="15" thickBot="1" x14ac:dyDescent="0.35">
      <c r="A27" s="300" t="s">
        <v>8</v>
      </c>
      <c r="B27" s="301"/>
      <c r="C27" s="301"/>
      <c r="D27" s="301"/>
      <c r="E27" s="301"/>
      <c r="F27" s="302"/>
      <c r="G27" s="302"/>
      <c r="H27" s="156">
        <f>SUM(H17:H26)</f>
        <v>0</v>
      </c>
      <c r="I27" s="157">
        <f>SUM(I17:I26)</f>
        <v>0</v>
      </c>
      <c r="J27" s="158">
        <f>SUM(J17:J26)</f>
        <v>0</v>
      </c>
      <c r="K27" s="164"/>
      <c r="L27" s="296"/>
      <c r="M27" s="297"/>
    </row>
  </sheetData>
  <sheetProtection algorithmName="SHA-512" hashValue="IR2f+A4ebUwpHtm1qeJsc00/gqW/y4d/bjt8FkykGTs8gvQroLIPcbWvLG+HchyflfPwyX96G9P6DDlIkNIsVg==" saltValue="kxIpgV93I5Na0lI1C9JXBA==" spinCount="100000" sheet="1" formatColumns="0"/>
  <mergeCells count="18">
    <mergeCell ref="L20:M20"/>
    <mergeCell ref="L1:N1"/>
    <mergeCell ref="L16:M16"/>
    <mergeCell ref="L17:M17"/>
    <mergeCell ref="L18:M18"/>
    <mergeCell ref="L19:M19"/>
    <mergeCell ref="A1:B1"/>
    <mergeCell ref="A27:G27"/>
    <mergeCell ref="A15:B15"/>
    <mergeCell ref="A13:H13"/>
    <mergeCell ref="I1:K1"/>
    <mergeCell ref="L26:M26"/>
    <mergeCell ref="L27:M27"/>
    <mergeCell ref="L21:M21"/>
    <mergeCell ref="L22:M22"/>
    <mergeCell ref="L23:M23"/>
    <mergeCell ref="L24:M24"/>
    <mergeCell ref="L25:M25"/>
  </mergeCells>
  <dataValidations count="2">
    <dataValidation type="list" allowBlank="1" showInputMessage="1" showErrorMessage="1" sqref="O3:O12" xr:uid="{F1EC9ECC-7F34-4001-A21D-B086C7DD7C17}">
      <formula1>$AE$1:$AE$2</formula1>
    </dataValidation>
    <dataValidation type="list" allowBlank="1" showInputMessage="1" showErrorMessage="1" sqref="K17:K26" xr:uid="{00000000-0002-0000-0600-000000000000}">
      <formula1>$AE$2</formula1>
    </dataValidation>
  </dataValidations>
  <pageMargins left="0.7" right="0.7" top="0.75" bottom="0.75" header="0.3" footer="0.3"/>
  <pageSetup paperSize="9" scale="2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"/>
  <sheetViews>
    <sheetView view="pageBreakPreview" zoomScaleNormal="100" zoomScaleSheetLayoutView="100" workbookViewId="0"/>
  </sheetViews>
  <sheetFormatPr defaultRowHeight="14.4" x14ac:dyDescent="0.3"/>
  <cols>
    <col min="1" max="1" width="8" style="1" bestFit="1" customWidth="1"/>
    <col min="2" max="2" width="19.109375" style="1" bestFit="1" customWidth="1"/>
    <col min="3" max="3" width="8" style="1" bestFit="1" customWidth="1"/>
    <col min="4" max="4" width="10.21875" style="1" bestFit="1" customWidth="1"/>
    <col min="5" max="5" width="12.88671875" style="1" bestFit="1" customWidth="1"/>
    <col min="6" max="6" width="9.77734375" style="1" bestFit="1" customWidth="1"/>
    <col min="7" max="7" width="11.77734375" style="1" bestFit="1" customWidth="1"/>
    <col min="8" max="8" width="10.77734375" style="1" bestFit="1" customWidth="1"/>
    <col min="9" max="9" width="9.77734375" style="1" bestFit="1" customWidth="1"/>
    <col min="10" max="10" width="10.77734375" style="1" bestFit="1" customWidth="1"/>
    <col min="11" max="11" width="61.6640625" style="1" bestFit="1" customWidth="1"/>
    <col min="12" max="12" width="51.44140625" style="1" customWidth="1"/>
    <col min="13" max="16384" width="8.88671875" style="1"/>
  </cols>
  <sheetData>
    <row r="1" spans="1:31" ht="15" thickBot="1" x14ac:dyDescent="0.35">
      <c r="A1" s="18" t="s">
        <v>1</v>
      </c>
      <c r="B1" s="19" t="s">
        <v>0</v>
      </c>
      <c r="C1" s="20" t="s">
        <v>2</v>
      </c>
      <c r="D1" s="20" t="s">
        <v>9</v>
      </c>
      <c r="E1" s="20" t="s">
        <v>7</v>
      </c>
      <c r="F1" s="20" t="s">
        <v>3</v>
      </c>
      <c r="G1" s="230" t="s">
        <v>25</v>
      </c>
      <c r="H1" s="22" t="s">
        <v>4</v>
      </c>
      <c r="I1" s="20" t="s">
        <v>5</v>
      </c>
      <c r="J1" s="23" t="s">
        <v>6</v>
      </c>
      <c r="K1" s="231" t="s">
        <v>103</v>
      </c>
      <c r="L1" s="231" t="s">
        <v>10</v>
      </c>
      <c r="AE1" s="175" t="s">
        <v>100</v>
      </c>
    </row>
    <row r="2" spans="1:31" x14ac:dyDescent="0.3">
      <c r="A2" s="5">
        <v>1</v>
      </c>
      <c r="B2" s="25"/>
      <c r="C2" s="26"/>
      <c r="D2" s="39"/>
      <c r="E2" s="39"/>
      <c r="F2" s="160"/>
      <c r="G2" s="28"/>
      <c r="H2" s="6">
        <f>F2*D2</f>
        <v>0</v>
      </c>
      <c r="I2" s="7">
        <f>H2*G2</f>
        <v>0</v>
      </c>
      <c r="J2" s="8">
        <f>I2+H2</f>
        <v>0</v>
      </c>
      <c r="K2" s="163"/>
      <c r="L2" s="35"/>
      <c r="AE2" s="1">
        <f>COUNTA(B2)</f>
        <v>0</v>
      </c>
    </row>
    <row r="3" spans="1:31" x14ac:dyDescent="0.3">
      <c r="A3" s="9">
        <v>2</v>
      </c>
      <c r="B3" s="25"/>
      <c r="C3" s="26"/>
      <c r="D3" s="39"/>
      <c r="E3" s="39"/>
      <c r="F3" s="160"/>
      <c r="G3" s="28"/>
      <c r="H3" s="138">
        <f t="shared" ref="H3:H11" si="0">F3*D3</f>
        <v>0</v>
      </c>
      <c r="I3" s="7">
        <f t="shared" ref="I3:I11" si="1">H3*G3</f>
        <v>0</v>
      </c>
      <c r="J3" s="15">
        <f t="shared" ref="J3:J11" si="2">I3+H3</f>
        <v>0</v>
      </c>
      <c r="K3" s="163"/>
      <c r="L3" s="36"/>
      <c r="AE3" s="1">
        <f t="shared" ref="AE3:AE11" si="3">COUNTA(B3)</f>
        <v>0</v>
      </c>
    </row>
    <row r="4" spans="1:31" x14ac:dyDescent="0.3">
      <c r="A4" s="9">
        <v>3</v>
      </c>
      <c r="B4" s="25"/>
      <c r="C4" s="26"/>
      <c r="D4" s="39"/>
      <c r="E4" s="39"/>
      <c r="F4" s="160"/>
      <c r="G4" s="28"/>
      <c r="H4" s="138">
        <f t="shared" si="0"/>
        <v>0</v>
      </c>
      <c r="I4" s="7">
        <f t="shared" si="1"/>
        <v>0</v>
      </c>
      <c r="J4" s="15">
        <f t="shared" si="2"/>
        <v>0</v>
      </c>
      <c r="K4" s="163"/>
      <c r="L4" s="36"/>
      <c r="AE4" s="1">
        <f t="shared" si="3"/>
        <v>0</v>
      </c>
    </row>
    <row r="5" spans="1:31" x14ac:dyDescent="0.3">
      <c r="A5" s="9">
        <v>4</v>
      </c>
      <c r="B5" s="25"/>
      <c r="C5" s="26"/>
      <c r="D5" s="39"/>
      <c r="E5" s="39"/>
      <c r="F5" s="160"/>
      <c r="G5" s="28"/>
      <c r="H5" s="138">
        <f t="shared" si="0"/>
        <v>0</v>
      </c>
      <c r="I5" s="7">
        <f t="shared" si="1"/>
        <v>0</v>
      </c>
      <c r="J5" s="15">
        <f t="shared" si="2"/>
        <v>0</v>
      </c>
      <c r="K5" s="163"/>
      <c r="L5" s="36"/>
      <c r="AE5" s="1">
        <f t="shared" si="3"/>
        <v>0</v>
      </c>
    </row>
    <row r="6" spans="1:31" x14ac:dyDescent="0.3">
      <c r="A6" s="9">
        <v>5</v>
      </c>
      <c r="B6" s="25"/>
      <c r="C6" s="26"/>
      <c r="D6" s="39"/>
      <c r="E6" s="39"/>
      <c r="F6" s="160"/>
      <c r="G6" s="28"/>
      <c r="H6" s="138">
        <f t="shared" si="0"/>
        <v>0</v>
      </c>
      <c r="I6" s="7">
        <f t="shared" si="1"/>
        <v>0</v>
      </c>
      <c r="J6" s="15">
        <f t="shared" si="2"/>
        <v>0</v>
      </c>
      <c r="K6" s="163"/>
      <c r="L6" s="36"/>
      <c r="AE6" s="1">
        <f t="shared" si="3"/>
        <v>0</v>
      </c>
    </row>
    <row r="7" spans="1:31" x14ac:dyDescent="0.3">
      <c r="A7" s="9">
        <v>6</v>
      </c>
      <c r="B7" s="25"/>
      <c r="C7" s="26"/>
      <c r="D7" s="39"/>
      <c r="E7" s="39"/>
      <c r="F7" s="160"/>
      <c r="G7" s="28"/>
      <c r="H7" s="138">
        <f t="shared" si="0"/>
        <v>0</v>
      </c>
      <c r="I7" s="7">
        <f t="shared" si="1"/>
        <v>0</v>
      </c>
      <c r="J7" s="15">
        <f t="shared" si="2"/>
        <v>0</v>
      </c>
      <c r="K7" s="163"/>
      <c r="L7" s="36"/>
      <c r="AE7" s="1">
        <f t="shared" si="3"/>
        <v>0</v>
      </c>
    </row>
    <row r="8" spans="1:31" x14ac:dyDescent="0.3">
      <c r="A8" s="9">
        <v>7</v>
      </c>
      <c r="B8" s="25"/>
      <c r="C8" s="26"/>
      <c r="D8" s="39"/>
      <c r="E8" s="39"/>
      <c r="F8" s="160"/>
      <c r="G8" s="28"/>
      <c r="H8" s="138">
        <f t="shared" si="0"/>
        <v>0</v>
      </c>
      <c r="I8" s="7">
        <f t="shared" si="1"/>
        <v>0</v>
      </c>
      <c r="J8" s="15">
        <f t="shared" si="2"/>
        <v>0</v>
      </c>
      <c r="K8" s="163"/>
      <c r="L8" s="36"/>
      <c r="AE8" s="1">
        <f t="shared" si="3"/>
        <v>0</v>
      </c>
    </row>
    <row r="9" spans="1:31" x14ac:dyDescent="0.3">
      <c r="A9" s="9">
        <v>8</v>
      </c>
      <c r="B9" s="25"/>
      <c r="C9" s="26"/>
      <c r="D9" s="39"/>
      <c r="E9" s="39"/>
      <c r="F9" s="160"/>
      <c r="G9" s="28"/>
      <c r="H9" s="138">
        <f t="shared" si="0"/>
        <v>0</v>
      </c>
      <c r="I9" s="7">
        <f t="shared" si="1"/>
        <v>0</v>
      </c>
      <c r="J9" s="15">
        <f t="shared" si="2"/>
        <v>0</v>
      </c>
      <c r="K9" s="163"/>
      <c r="L9" s="36"/>
      <c r="AE9" s="1">
        <f t="shared" si="3"/>
        <v>0</v>
      </c>
    </row>
    <row r="10" spans="1:31" x14ac:dyDescent="0.3">
      <c r="A10" s="9">
        <v>9</v>
      </c>
      <c r="B10" s="25"/>
      <c r="C10" s="26"/>
      <c r="D10" s="39"/>
      <c r="E10" s="39"/>
      <c r="F10" s="160"/>
      <c r="G10" s="28"/>
      <c r="H10" s="138">
        <f t="shared" si="0"/>
        <v>0</v>
      </c>
      <c r="I10" s="7">
        <f t="shared" si="1"/>
        <v>0</v>
      </c>
      <c r="J10" s="15">
        <f t="shared" si="2"/>
        <v>0</v>
      </c>
      <c r="K10" s="163"/>
      <c r="L10" s="36"/>
      <c r="AE10" s="1">
        <f t="shared" si="3"/>
        <v>0</v>
      </c>
    </row>
    <row r="11" spans="1:31" ht="15" thickBot="1" x14ac:dyDescent="0.35">
      <c r="A11" s="10">
        <v>10</v>
      </c>
      <c r="B11" s="25"/>
      <c r="C11" s="26"/>
      <c r="D11" s="39"/>
      <c r="E11" s="39"/>
      <c r="F11" s="160"/>
      <c r="G11" s="28"/>
      <c r="H11" s="161">
        <f t="shared" si="0"/>
        <v>0</v>
      </c>
      <c r="I11" s="7">
        <f t="shared" si="1"/>
        <v>0</v>
      </c>
      <c r="J11" s="24">
        <f t="shared" si="2"/>
        <v>0</v>
      </c>
      <c r="K11" s="163"/>
      <c r="L11" s="37"/>
      <c r="AE11" s="1">
        <f t="shared" si="3"/>
        <v>0</v>
      </c>
    </row>
    <row r="12" spans="1:31" ht="15" thickBot="1" x14ac:dyDescent="0.35">
      <c r="A12" s="291" t="s">
        <v>8</v>
      </c>
      <c r="B12" s="292"/>
      <c r="C12" s="292"/>
      <c r="D12" s="292"/>
      <c r="E12" s="292"/>
      <c r="F12" s="292"/>
      <c r="G12" s="293"/>
      <c r="H12" s="11">
        <f>SUM(H2:H11)</f>
        <v>0</v>
      </c>
      <c r="I12" s="12">
        <f>SUM(I2:I11)</f>
        <v>0</v>
      </c>
      <c r="J12" s="13">
        <f>SUM(J2:J11)</f>
        <v>0</v>
      </c>
      <c r="K12" s="164"/>
      <c r="L12" s="38"/>
    </row>
  </sheetData>
  <sheetProtection algorithmName="SHA-512" hashValue="y05NqxDC//OSPBNSaSK3Z3PQbP8epgeQtK83Ic4cYngXZrVb7pNmm/UFvC25EmN1BHt9PczupVLpWi6LtOjxbQ==" saltValue="lnEaFDf8xY5HwxLo06/kDg==" spinCount="100000" sheet="1" formatColumns="0"/>
  <mergeCells count="1">
    <mergeCell ref="A12:G12"/>
  </mergeCells>
  <dataValidations count="1">
    <dataValidation type="list" allowBlank="1" showInputMessage="1" showErrorMessage="1" sqref="K2:K11" xr:uid="{00000000-0002-0000-0700-000000000000}">
      <formula1>$AE$1</formula1>
    </dataValidation>
  </dataValidation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Költségvetés</vt:lpstr>
      <vt:lpstr>Második projektelem összesítő</vt:lpstr>
      <vt:lpstr>Közreműködő munkatársak</vt:lpstr>
      <vt:lpstr>Szolgáltatások</vt:lpstr>
      <vt:lpstr>Bérleti díjak</vt:lpstr>
      <vt:lpstr>Kötelező nyilvánosság</vt:lpstr>
      <vt:lpstr>Eszközök és immat. javak</vt:lpstr>
      <vt:lpstr>Anyagköltség</vt:lpstr>
      <vt:lpstr>Anyagköltség!Nyomtatási_terület</vt:lpstr>
      <vt:lpstr>'Bérleti díjak'!Nyomtatási_terület</vt:lpstr>
      <vt:lpstr>'Eszközök és immat. javak'!Nyomtatási_terület</vt:lpstr>
      <vt:lpstr>Költségvetés!Nyomtatási_terület</vt:lpstr>
      <vt:lpstr>'Kötelező nyilvánosság'!Nyomtatási_terület</vt:lpstr>
      <vt:lpstr>'Közreműködő munkatársak'!Nyomtatási_terület</vt:lpstr>
      <vt:lpstr>Szolgáltatások!Nyomtatási_terület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User12</cp:lastModifiedBy>
  <cp:lastPrinted>2020-02-13T13:25:17Z</cp:lastPrinted>
  <dcterms:created xsi:type="dcterms:W3CDTF">2020-01-17T12:57:08Z</dcterms:created>
  <dcterms:modified xsi:type="dcterms:W3CDTF">2021-01-29T13:57:41Z</dcterms:modified>
</cp:coreProperties>
</file>